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840"/>
  </bookViews>
  <sheets>
    <sheet name="Celke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G5" i="3"/>
  <c r="I5" i="3"/>
  <c r="G6" i="3"/>
  <c r="I6" i="3" s="1"/>
  <c r="E7" i="3"/>
  <c r="G7" i="3"/>
  <c r="I7" i="3"/>
  <c r="G8" i="3"/>
  <c r="I8" i="3" s="1"/>
  <c r="G9" i="3"/>
  <c r="I9" i="3"/>
  <c r="G10" i="3"/>
  <c r="I10" i="3"/>
  <c r="G11" i="3"/>
  <c r="I11" i="3"/>
  <c r="E12" i="3"/>
  <c r="G12" i="3"/>
  <c r="I12" i="3" s="1"/>
  <c r="G13" i="3"/>
  <c r="I13" i="3" s="1"/>
  <c r="G14" i="3"/>
  <c r="I14" i="3"/>
  <c r="G15" i="3"/>
  <c r="I15" i="3" s="1"/>
  <c r="E16" i="3"/>
  <c r="G16" i="3"/>
  <c r="I16" i="3"/>
  <c r="G17" i="3"/>
  <c r="I17" i="3"/>
  <c r="E18" i="3"/>
  <c r="G18" i="3"/>
  <c r="I18" i="3" s="1"/>
  <c r="G19" i="3"/>
  <c r="I19" i="3" s="1"/>
  <c r="G20" i="3"/>
  <c r="I20" i="3" s="1"/>
  <c r="F21" i="3"/>
  <c r="G21" i="3" s="1"/>
  <c r="I21" i="3" s="1"/>
  <c r="H21" i="3"/>
  <c r="G22" i="3"/>
  <c r="I22" i="3"/>
  <c r="G23" i="3"/>
  <c r="I23" i="3" s="1"/>
  <c r="G24" i="3"/>
  <c r="I24" i="3"/>
  <c r="G25" i="3"/>
  <c r="I25" i="3" s="1"/>
  <c r="H25" i="3"/>
  <c r="G26" i="3"/>
  <c r="I26" i="3"/>
  <c r="G27" i="3"/>
  <c r="I27" i="3" s="1"/>
  <c r="G28" i="3"/>
  <c r="I28" i="3"/>
  <c r="G29" i="3"/>
  <c r="I29" i="3" s="1"/>
  <c r="G30" i="3"/>
  <c r="I30" i="3"/>
  <c r="G31" i="3"/>
  <c r="I31" i="3" s="1"/>
  <c r="G32" i="3"/>
  <c r="I32" i="3"/>
  <c r="E34" i="3"/>
  <c r="H34" i="3"/>
  <c r="G35" i="3"/>
  <c r="I35" i="3" s="1"/>
  <c r="E36" i="3"/>
  <c r="G36" i="3" s="1"/>
  <c r="H36" i="3"/>
  <c r="E37" i="3"/>
  <c r="G37" i="3" s="1"/>
  <c r="I37" i="3" s="1"/>
  <c r="G38" i="3"/>
  <c r="I38" i="3"/>
  <c r="G39" i="3"/>
  <c r="I39" i="3"/>
  <c r="G40" i="3"/>
  <c r="I40" i="3"/>
  <c r="F41" i="3"/>
  <c r="G41" i="3"/>
  <c r="I41" i="3" s="1"/>
  <c r="G42" i="3"/>
  <c r="I42" i="3" s="1"/>
  <c r="G43" i="3"/>
  <c r="I43" i="3"/>
  <c r="G44" i="3"/>
  <c r="I44" i="3" s="1"/>
  <c r="G45" i="3"/>
  <c r="I45" i="3"/>
  <c r="F46" i="3"/>
  <c r="G46" i="3" s="1"/>
  <c r="I46" i="3" s="1"/>
  <c r="G47" i="3"/>
  <c r="I47" i="3" s="1"/>
  <c r="E48" i="3"/>
  <c r="G48" i="3" s="1"/>
  <c r="I48" i="3" s="1"/>
  <c r="E49" i="3"/>
  <c r="G49" i="3" s="1"/>
  <c r="I49" i="3" s="1"/>
  <c r="F49" i="3"/>
  <c r="G50" i="3"/>
  <c r="I50" i="3" s="1"/>
  <c r="G51" i="3"/>
  <c r="I51" i="3"/>
  <c r="G52" i="3"/>
  <c r="I52" i="3" s="1"/>
  <c r="G53" i="3"/>
  <c r="I53" i="3"/>
  <c r="G54" i="3"/>
  <c r="I54" i="3" s="1"/>
  <c r="E55" i="3"/>
  <c r="F55" i="3"/>
  <c r="G55" i="3"/>
  <c r="H55" i="3"/>
  <c r="E56" i="3"/>
  <c r="G56" i="3" s="1"/>
  <c r="F56" i="3"/>
  <c r="H56" i="3"/>
  <c r="E57" i="3"/>
  <c r="G57" i="3" s="1"/>
  <c r="I57" i="3" s="1"/>
  <c r="H57" i="3"/>
  <c r="G58" i="3"/>
  <c r="I58" i="3" s="1"/>
  <c r="E59" i="3"/>
  <c r="G59" i="3"/>
  <c r="I59" i="3" s="1"/>
  <c r="G60" i="3"/>
  <c r="I60" i="3" s="1"/>
  <c r="E61" i="3"/>
  <c r="G61" i="3"/>
  <c r="I61" i="3" s="1"/>
  <c r="G62" i="3"/>
  <c r="I62" i="3" s="1"/>
  <c r="G63" i="3"/>
  <c r="I63" i="3" s="1"/>
  <c r="H64" i="3"/>
  <c r="F66" i="3"/>
  <c r="G66" i="3"/>
  <c r="H66" i="3"/>
  <c r="G67" i="3"/>
  <c r="I67" i="3" s="1"/>
  <c r="G68" i="3"/>
  <c r="I68" i="3" s="1"/>
  <c r="G69" i="3"/>
  <c r="I69" i="3"/>
  <c r="G70" i="3"/>
  <c r="I66" i="3" l="1"/>
  <c r="I71" i="3" s="1"/>
  <c r="I36" i="3"/>
  <c r="I55" i="3"/>
  <c r="I56" i="3"/>
  <c r="F34" i="3"/>
  <c r="G34" i="3" s="1"/>
  <c r="I34" i="3"/>
  <c r="E64" i="3"/>
  <c r="F64" i="3"/>
  <c r="G71" i="3"/>
  <c r="E65" i="3" l="1"/>
  <c r="G64" i="3"/>
  <c r="G65" i="3" l="1"/>
  <c r="I64" i="3"/>
  <c r="I65" i="3" s="1"/>
</calcChain>
</file>

<file path=xl/comments1.xml><?xml version="1.0" encoding="utf-8"?>
<comments xmlns="http://schemas.openxmlformats.org/spreadsheetml/2006/main">
  <authors>
    <author>Jana Fabigová</author>
  </authors>
  <commentLis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</commentList>
</comments>
</file>

<file path=xl/sharedStrings.xml><?xml version="1.0" encoding="utf-8"?>
<sst xmlns="http://schemas.openxmlformats.org/spreadsheetml/2006/main" count="110" uniqueCount="96">
  <si>
    <t>změna</t>
  </si>
  <si>
    <t>1.RO</t>
  </si>
  <si>
    <t>2.RO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</si>
  <si>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</si>
  <si>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</si>
  <si>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</si>
  <si>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</si>
  <si>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</si>
  <si>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</si>
  <si>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</si>
  <si>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</si>
  <si>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</si>
  <si>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</si>
  <si>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</si>
  <si>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</si>
  <si>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</si>
  <si>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</si>
  <si>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</si>
  <si>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</si>
  <si>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</si>
  <si>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</si>
  <si>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</si>
  <si>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</si>
  <si>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</si>
  <si>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</si>
  <si>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</si>
  <si>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</si>
  <si>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</si>
  <si>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</si>
  <si>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</si>
  <si>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</si>
  <si>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</si>
  <si>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</si>
  <si>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</si>
  <si>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</si>
  <si>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</si>
  <si>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</si>
  <si>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</si>
  <si>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</si>
  <si>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</si>
  <si>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</si>
  <si>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</si>
  <si>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</si>
  <si>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</si>
  <si>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</si>
  <si>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</si>
  <si>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</si>
  <si>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</si>
  <si>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</si>
  <si>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</si>
  <si>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</si>
  <si>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</si>
  <si>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</si>
  <si>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</si>
  <si>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</si>
  <si>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</si>
  <si>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</si>
  <si>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</si>
  <si>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</si>
  <si>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</si>
  <si>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</si>
  <si>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</si>
  <si>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</si>
  <si>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</si>
  <si>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</si>
  <si>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</si>
  <si>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</si>
  <si>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</si>
  <si>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</si>
  <si>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</si>
  <si>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</si>
  <si>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</si>
  <si>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</si>
  <si>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</si>
  <si>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</si>
  <si>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</si>
  <si>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</si>
  <si>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</si>
  <si>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</si>
  <si>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</si>
  <si>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</si>
  <si>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</si>
  <si>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</si>
  <si>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</si>
  <si>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</si>
  <si>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</si>
  <si>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</si>
  <si>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</si>
  <si>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</si>
  <si>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</si>
  <si>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</si>
  <si>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</si>
  <si>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</si>
  <si>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</si>
  <si>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Schválilo  ZM 11.4.2024 usnesení č. 18/XII/24</t>
  </si>
  <si>
    <t>Celková bilance  2.rozpočtového opatření města Hustopeče na rok 2024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</si>
</sst>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3">
    <xf numFmtId="0" fontId="0" fillId="0" borderId="0" xfId="0"/>
    <xf numFmtId="0" fontId="2" fillId="0" borderId="0" xfId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1" applyAlignment="1">
      <alignment horizontal="left" indent="1"/>
    </xf>
    <xf numFmtId="0" fontId="5" fillId="0" borderId="0" xfId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left" wrapText="1" indent="1"/>
    </xf>
    <xf numFmtId="0" fontId="7" fillId="0" borderId="0" xfId="1" applyFont="1" applyAlignment="1">
      <alignment horizontal="center" vertical="center" wrapText="1"/>
    </xf>
    <xf numFmtId="3" fontId="8" fillId="2" borderId="1" xfId="1" applyNumberFormat="1" applyFont="1" applyFill="1" applyBorder="1"/>
    <xf numFmtId="0" fontId="8" fillId="2" borderId="1" xfId="1" applyFont="1" applyFill="1" applyBorder="1" applyAlignment="1">
      <alignment horizontal="left" wrapText="1" indent="1"/>
    </xf>
    <xf numFmtId="0" fontId="8" fillId="2" borderId="1" xfId="1" applyFont="1" applyFill="1" applyBorder="1" applyAlignment="1">
      <alignment horizontal="center"/>
    </xf>
    <xf numFmtId="3" fontId="2" fillId="5" borderId="1" xfId="1" applyNumberFormat="1" applyFill="1" applyBorder="1"/>
    <xf numFmtId="3" fontId="2" fillId="3" borderId="1" xfId="1" applyNumberFormat="1" applyFill="1" applyBorder="1"/>
    <xf numFmtId="3" fontId="9" fillId="6" borderId="1" xfId="1" applyNumberFormat="1" applyFont="1" applyFill="1" applyBorder="1"/>
    <xf numFmtId="0" fontId="2" fillId="0" borderId="1" xfId="1" applyBorder="1" applyAlignment="1">
      <alignment horizontal="left" wrapText="1" indent="1"/>
    </xf>
    <xf numFmtId="0" fontId="10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left" indent="1"/>
    </xf>
    <xf numFmtId="0" fontId="11" fillId="2" borderId="1" xfId="1" applyFont="1" applyFill="1" applyBorder="1" applyAlignment="1">
      <alignment horizontal="center"/>
    </xf>
    <xf numFmtId="3" fontId="5" fillId="4" borderId="1" xfId="1" applyNumberFormat="1" applyFont="1" applyFill="1" applyBorder="1"/>
    <xf numFmtId="3" fontId="2" fillId="6" borderId="1" xfId="1" applyNumberFormat="1" applyFill="1" applyBorder="1"/>
    <xf numFmtId="0" fontId="12" fillId="0" borderId="1" xfId="1" applyFont="1" applyBorder="1" applyAlignment="1">
      <alignment horizontal="left" wrapText="1" indent="1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8" fillId="2" borderId="1" xfId="1" applyFont="1" applyFill="1" applyBorder="1" applyAlignment="1">
      <alignment horizontal="center"/>
    </xf>
    <xf numFmtId="0" fontId="2" fillId="5" borderId="1" xfId="1" applyFill="1" applyBorder="1"/>
    <xf numFmtId="0" fontId="2" fillId="3" borderId="1" xfId="1" applyFill="1" applyBorder="1"/>
    <xf numFmtId="0" fontId="19" fillId="0" borderId="1" xfId="1" applyFont="1" applyBorder="1" applyAlignment="1">
      <alignment horizontal="center"/>
    </xf>
    <xf numFmtId="3" fontId="9" fillId="7" borderId="1" xfId="1" applyNumberFormat="1" applyFont="1" applyFill="1" applyBorder="1"/>
    <xf numFmtId="0" fontId="16" fillId="7" borderId="1" xfId="1" applyFont="1" applyFill="1" applyBorder="1" applyAlignment="1">
      <alignment horizontal="left" wrapText="1" indent="1"/>
    </xf>
    <xf numFmtId="0" fontId="10" fillId="7" borderId="1" xfId="1" applyFont="1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16" fillId="7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left" wrapText="1" indent="1"/>
    </xf>
    <xf numFmtId="0" fontId="2" fillId="7" borderId="1" xfId="1" applyFill="1" applyBorder="1" applyAlignment="1">
      <alignment horizontal="left" wrapText="1" indent="1"/>
    </xf>
    <xf numFmtId="0" fontId="5" fillId="7" borderId="1" xfId="1" applyFont="1" applyFill="1" applyBorder="1" applyAlignment="1">
      <alignment horizontal="center"/>
    </xf>
    <xf numFmtId="3" fontId="20" fillId="5" borderId="1" xfId="1" applyNumberFormat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3" fontId="25" fillId="0" borderId="0" xfId="1" applyNumberFormat="1" applyFont="1" applyAlignment="1">
      <alignment horizontal="left"/>
    </xf>
    <xf numFmtId="0" fontId="5" fillId="0" borderId="2" xfId="1" applyFont="1" applyBorder="1" applyAlignment="1">
      <alignment horizontal="center"/>
    </xf>
    <xf numFmtId="0" fontId="24" fillId="2" borderId="3" xfId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0" fontId="2" fillId="0" borderId="0" xfId="1" applyFill="1" applyAlignment="1">
      <alignment horizontal="left" wrapText="1" indent="1"/>
    </xf>
    <xf numFmtId="0" fontId="2" fillId="0" borderId="0" xfId="1" applyFill="1"/>
    <xf numFmtId="3" fontId="2" fillId="0" borderId="0" xfId="1" applyNumberFormat="1" applyFill="1"/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4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61" sqref="N61"/>
    </sheetView>
  </sheetViews>
  <sheetFormatPr defaultRowHeight="12.75" x14ac:dyDescent="0.2"/>
  <cols>
    <col min="1" max="1" width="7.5703125" style="1" customWidth="1"/>
    <col min="2" max="2" width="6.7109375" style="1" customWidth="1"/>
    <col min="3" max="3" width="6" style="1" customWidth="1"/>
    <col min="4" max="4" width="34.42578125" style="1" customWidth="1"/>
    <col min="5" max="5" width="10.42578125" style="1" customWidth="1"/>
    <col min="6" max="16384" width="9.140625" style="1"/>
  </cols>
  <sheetData>
    <row r="1" spans="1:9" ht="12.75" customHeight="1" x14ac:dyDescent="0.2">
      <c r="A1" s="56" t="s">
        <v>93</v>
      </c>
      <c r="B1" s="56"/>
      <c r="C1" s="6"/>
      <c r="D1" s="15"/>
    </row>
    <row r="2" spans="1:9" ht="47.25" customHeight="1" x14ac:dyDescent="0.2">
      <c r="A2" s="58" t="s">
        <v>95</v>
      </c>
      <c r="B2" s="59"/>
      <c r="C2" s="59"/>
      <c r="D2" s="59"/>
      <c r="E2" s="59"/>
      <c r="F2" s="59"/>
      <c r="G2" s="59"/>
      <c r="H2" s="59"/>
      <c r="I2" s="59"/>
    </row>
    <row r="3" spans="1:9" ht="12.75" customHeight="1" x14ac:dyDescent="0.2">
      <c r="A3" s="57" t="s">
        <v>94</v>
      </c>
      <c r="B3" s="57"/>
      <c r="C3" s="57"/>
      <c r="D3" s="57"/>
      <c r="E3" s="57"/>
    </row>
    <row r="4" spans="1:9" ht="42" x14ac:dyDescent="0.2">
      <c r="A4" s="53" t="s">
        <v>92</v>
      </c>
      <c r="B4" s="54" t="s">
        <v>91</v>
      </c>
      <c r="C4" s="53" t="s">
        <v>90</v>
      </c>
      <c r="D4" s="52" t="s">
        <v>89</v>
      </c>
      <c r="E4" s="51" t="s">
        <v>88</v>
      </c>
      <c r="F4" s="50" t="s">
        <v>0</v>
      </c>
      <c r="G4" s="50" t="s">
        <v>1</v>
      </c>
      <c r="H4" s="49" t="s">
        <v>0</v>
      </c>
      <c r="I4" s="49" t="s">
        <v>2</v>
      </c>
    </row>
    <row r="5" spans="1:9" ht="12.75" customHeight="1" x14ac:dyDescent="0.2">
      <c r="A5" s="48"/>
      <c r="B5" s="48" t="s">
        <v>87</v>
      </c>
      <c r="C5" s="43"/>
      <c r="D5" s="47" t="s">
        <v>86</v>
      </c>
      <c r="E5" s="41">
        <f>179680-2000</f>
        <v>177680</v>
      </c>
      <c r="F5" s="41">
        <v>0</v>
      </c>
      <c r="G5" s="41">
        <f t="shared" ref="G5:G32" si="0">SUM(E5:F5)</f>
        <v>177680</v>
      </c>
      <c r="H5" s="41">
        <v>0</v>
      </c>
      <c r="I5" s="41">
        <f t="shared" ref="I5:I32" si="1">SUM(G5:H5)</f>
        <v>177680</v>
      </c>
    </row>
    <row r="6" spans="1:9" ht="12.75" customHeight="1" x14ac:dyDescent="0.2">
      <c r="A6" s="48"/>
      <c r="B6" s="48" t="s">
        <v>84</v>
      </c>
      <c r="C6" s="43"/>
      <c r="D6" s="47" t="s">
        <v>85</v>
      </c>
      <c r="E6" s="41">
        <v>43746</v>
      </c>
      <c r="F6" s="41">
        <v>0</v>
      </c>
      <c r="G6" s="41">
        <f t="shared" si="0"/>
        <v>43746</v>
      </c>
      <c r="H6" s="41">
        <v>3000</v>
      </c>
      <c r="I6" s="41">
        <f t="shared" si="1"/>
        <v>46746</v>
      </c>
    </row>
    <row r="7" spans="1:9" ht="12.75" customHeight="1" x14ac:dyDescent="0.2">
      <c r="A7" s="25" t="s">
        <v>84</v>
      </c>
      <c r="B7" s="25"/>
      <c r="C7" s="24"/>
      <c r="D7" s="30" t="s">
        <v>83</v>
      </c>
      <c r="E7" s="29">
        <f>110+2600+6000</f>
        <v>8710</v>
      </c>
      <c r="F7" s="39"/>
      <c r="G7" s="21">
        <f t="shared" si="0"/>
        <v>8710</v>
      </c>
      <c r="H7" s="38"/>
      <c r="I7" s="20">
        <f t="shared" si="1"/>
        <v>8710</v>
      </c>
    </row>
    <row r="8" spans="1:9" ht="12.75" customHeight="1" x14ac:dyDescent="0.2">
      <c r="A8" s="25">
        <v>3111</v>
      </c>
      <c r="B8" s="25">
        <v>2122</v>
      </c>
      <c r="C8" s="24"/>
      <c r="D8" s="30" t="s">
        <v>82</v>
      </c>
      <c r="E8" s="29">
        <v>293</v>
      </c>
      <c r="F8" s="39"/>
      <c r="G8" s="21">
        <f t="shared" si="0"/>
        <v>293</v>
      </c>
      <c r="H8" s="38"/>
      <c r="I8" s="20">
        <f t="shared" si="1"/>
        <v>293</v>
      </c>
    </row>
    <row r="9" spans="1:9" ht="12.75" customHeight="1" x14ac:dyDescent="0.2">
      <c r="A9" s="25">
        <v>3111</v>
      </c>
      <c r="B9" s="25">
        <v>2122</v>
      </c>
      <c r="C9" s="24"/>
      <c r="D9" s="30" t="s">
        <v>81</v>
      </c>
      <c r="E9" s="29">
        <v>364</v>
      </c>
      <c r="F9" s="39"/>
      <c r="G9" s="21">
        <f t="shared" si="0"/>
        <v>364</v>
      </c>
      <c r="H9" s="38"/>
      <c r="I9" s="20">
        <f t="shared" si="1"/>
        <v>364</v>
      </c>
    </row>
    <row r="10" spans="1:9" ht="12.75" customHeight="1" x14ac:dyDescent="0.2">
      <c r="A10" s="25">
        <v>3113</v>
      </c>
      <c r="B10" s="25">
        <v>2122</v>
      </c>
      <c r="C10" s="24"/>
      <c r="D10" s="30" t="s">
        <v>80</v>
      </c>
      <c r="E10" s="29">
        <v>1247</v>
      </c>
      <c r="F10" s="39"/>
      <c r="G10" s="21">
        <f t="shared" si="0"/>
        <v>1247</v>
      </c>
      <c r="H10" s="38"/>
      <c r="I10" s="20">
        <f t="shared" si="1"/>
        <v>1247</v>
      </c>
    </row>
    <row r="11" spans="1:9" ht="12.75" customHeight="1" x14ac:dyDescent="0.2">
      <c r="A11" s="25">
        <v>3113</v>
      </c>
      <c r="B11" s="25">
        <v>2122</v>
      </c>
      <c r="C11" s="24"/>
      <c r="D11" s="30" t="s">
        <v>79</v>
      </c>
      <c r="E11" s="29">
        <v>409</v>
      </c>
      <c r="F11" s="39"/>
      <c r="G11" s="21">
        <f t="shared" si="0"/>
        <v>409</v>
      </c>
      <c r="H11" s="38"/>
      <c r="I11" s="20">
        <f t="shared" si="1"/>
        <v>409</v>
      </c>
    </row>
    <row r="12" spans="1:9" ht="12.75" customHeight="1" x14ac:dyDescent="0.2">
      <c r="A12" s="25" t="s">
        <v>38</v>
      </c>
      <c r="B12" s="25"/>
      <c r="C12" s="24"/>
      <c r="D12" s="30" t="s">
        <v>37</v>
      </c>
      <c r="E12" s="29">
        <f>200+9500+10</f>
        <v>9710</v>
      </c>
      <c r="F12" s="39"/>
      <c r="G12" s="21">
        <f t="shared" si="0"/>
        <v>9710</v>
      </c>
      <c r="H12" s="38"/>
      <c r="I12" s="20">
        <f t="shared" si="1"/>
        <v>9710</v>
      </c>
    </row>
    <row r="13" spans="1:9" ht="12.75" customHeight="1" x14ac:dyDescent="0.2">
      <c r="A13" s="25">
        <v>3412</v>
      </c>
      <c r="B13" s="25">
        <v>2122</v>
      </c>
      <c r="C13" s="24"/>
      <c r="D13" s="30" t="s">
        <v>78</v>
      </c>
      <c r="E13" s="29">
        <v>2117</v>
      </c>
      <c r="F13" s="39"/>
      <c r="G13" s="21">
        <f t="shared" si="0"/>
        <v>2117</v>
      </c>
      <c r="H13" s="38"/>
      <c r="I13" s="20">
        <f t="shared" si="1"/>
        <v>2117</v>
      </c>
    </row>
    <row r="14" spans="1:9" ht="12.75" customHeight="1" x14ac:dyDescent="0.2">
      <c r="A14" s="25">
        <v>3421</v>
      </c>
      <c r="B14" s="25">
        <v>2122</v>
      </c>
      <c r="C14" s="24"/>
      <c r="D14" s="30" t="s">
        <v>77</v>
      </c>
      <c r="E14" s="29">
        <v>566</v>
      </c>
      <c r="F14" s="39"/>
      <c r="G14" s="21">
        <f t="shared" si="0"/>
        <v>566</v>
      </c>
      <c r="H14" s="38"/>
      <c r="I14" s="20">
        <f t="shared" si="1"/>
        <v>566</v>
      </c>
    </row>
    <row r="15" spans="1:9" ht="12.75" customHeight="1" x14ac:dyDescent="0.2">
      <c r="A15" s="25" t="s">
        <v>36</v>
      </c>
      <c r="B15" s="25">
        <v>2229</v>
      </c>
      <c r="C15" s="24"/>
      <c r="D15" s="30" t="s">
        <v>76</v>
      </c>
      <c r="E15" s="29">
        <v>0</v>
      </c>
      <c r="F15" s="39"/>
      <c r="G15" s="21">
        <f t="shared" si="0"/>
        <v>0</v>
      </c>
      <c r="H15" s="38"/>
      <c r="I15" s="20">
        <f t="shared" si="1"/>
        <v>0</v>
      </c>
    </row>
    <row r="16" spans="1:9" ht="12.75" customHeight="1" x14ac:dyDescent="0.2">
      <c r="A16" s="25" t="s">
        <v>28</v>
      </c>
      <c r="B16" s="25"/>
      <c r="C16" s="24"/>
      <c r="D16" s="30" t="s">
        <v>27</v>
      </c>
      <c r="E16" s="29">
        <f>4700+500+1800+3580</f>
        <v>10580</v>
      </c>
      <c r="F16" s="39"/>
      <c r="G16" s="21">
        <f t="shared" si="0"/>
        <v>10580</v>
      </c>
      <c r="H16" s="38"/>
      <c r="I16" s="20">
        <f t="shared" si="1"/>
        <v>10580</v>
      </c>
    </row>
    <row r="17" spans="1:9" ht="12.75" customHeight="1" x14ac:dyDescent="0.2">
      <c r="A17" s="25" t="s">
        <v>26</v>
      </c>
      <c r="B17" s="25"/>
      <c r="C17" s="24"/>
      <c r="D17" s="30" t="s">
        <v>25</v>
      </c>
      <c r="E17" s="29">
        <v>1300</v>
      </c>
      <c r="F17" s="39"/>
      <c r="G17" s="21">
        <f t="shared" si="0"/>
        <v>1300</v>
      </c>
      <c r="H17" s="38"/>
      <c r="I17" s="20">
        <f t="shared" si="1"/>
        <v>1300</v>
      </c>
    </row>
    <row r="18" spans="1:9" ht="12.75" customHeight="1" x14ac:dyDescent="0.2">
      <c r="A18" s="25" t="s">
        <v>62</v>
      </c>
      <c r="B18" s="25"/>
      <c r="C18" s="24"/>
      <c r="D18" s="30" t="s">
        <v>75</v>
      </c>
      <c r="E18" s="29">
        <f>7300</f>
        <v>7300</v>
      </c>
      <c r="F18" s="39"/>
      <c r="G18" s="21">
        <f t="shared" si="0"/>
        <v>7300</v>
      </c>
      <c r="H18" s="38"/>
      <c r="I18" s="20">
        <f t="shared" si="1"/>
        <v>7300</v>
      </c>
    </row>
    <row r="19" spans="1:9" ht="12.75" customHeight="1" x14ac:dyDescent="0.2">
      <c r="A19" s="25" t="s">
        <v>74</v>
      </c>
      <c r="B19" s="25"/>
      <c r="C19" s="24"/>
      <c r="D19" s="30" t="s">
        <v>73</v>
      </c>
      <c r="E19" s="29">
        <v>100</v>
      </c>
      <c r="F19" s="39"/>
      <c r="G19" s="21">
        <f t="shared" si="0"/>
        <v>100</v>
      </c>
      <c r="H19" s="38"/>
      <c r="I19" s="20">
        <f t="shared" si="1"/>
        <v>100</v>
      </c>
    </row>
    <row r="20" spans="1:9" ht="12.75" customHeight="1" x14ac:dyDescent="0.2">
      <c r="A20" s="25" t="s">
        <v>72</v>
      </c>
      <c r="B20" s="25"/>
      <c r="C20" s="24"/>
      <c r="D20" s="30" t="s">
        <v>71</v>
      </c>
      <c r="E20" s="29">
        <v>1050</v>
      </c>
      <c r="F20" s="39"/>
      <c r="G20" s="21">
        <f t="shared" si="0"/>
        <v>1050</v>
      </c>
      <c r="H20" s="38">
        <v>3000</v>
      </c>
      <c r="I20" s="20">
        <f t="shared" si="1"/>
        <v>4050</v>
      </c>
    </row>
    <row r="21" spans="1:9" ht="12.75" customHeight="1" x14ac:dyDescent="0.2">
      <c r="A21" s="45"/>
      <c r="B21" s="44" t="s">
        <v>70</v>
      </c>
      <c r="C21" s="43"/>
      <c r="D21" s="42" t="s">
        <v>69</v>
      </c>
      <c r="E21" s="41">
        <v>0</v>
      </c>
      <c r="F21" s="41">
        <f>F22+F23+F24</f>
        <v>6000</v>
      </c>
      <c r="G21" s="41">
        <f t="shared" si="0"/>
        <v>6000</v>
      </c>
      <c r="H21" s="41">
        <f>H22+H23+H24</f>
        <v>0</v>
      </c>
      <c r="I21" s="41">
        <f t="shared" si="1"/>
        <v>6000</v>
      </c>
    </row>
    <row r="22" spans="1:9" ht="12.75" customHeight="1" x14ac:dyDescent="0.2">
      <c r="A22" s="35"/>
      <c r="B22" s="35">
        <v>3111</v>
      </c>
      <c r="C22" s="24"/>
      <c r="D22" s="46" t="s">
        <v>68</v>
      </c>
      <c r="E22" s="29">
        <v>0</v>
      </c>
      <c r="F22" s="39">
        <v>6000</v>
      </c>
      <c r="G22" s="21">
        <f t="shared" si="0"/>
        <v>6000</v>
      </c>
      <c r="H22" s="38">
        <v>0</v>
      </c>
      <c r="I22" s="20">
        <f t="shared" si="1"/>
        <v>6000</v>
      </c>
    </row>
    <row r="23" spans="1:9" ht="12.75" customHeight="1" x14ac:dyDescent="0.2">
      <c r="A23" s="35"/>
      <c r="B23" s="35">
        <v>3112</v>
      </c>
      <c r="C23" s="24"/>
      <c r="D23" s="46" t="s">
        <v>67</v>
      </c>
      <c r="E23" s="29">
        <v>0</v>
      </c>
      <c r="F23" s="39"/>
      <c r="G23" s="21">
        <f t="shared" si="0"/>
        <v>0</v>
      </c>
      <c r="H23" s="38"/>
      <c r="I23" s="20">
        <f t="shared" si="1"/>
        <v>0</v>
      </c>
    </row>
    <row r="24" spans="1:9" ht="12.75" customHeight="1" x14ac:dyDescent="0.2">
      <c r="A24" s="35"/>
      <c r="B24" s="35">
        <v>3113</v>
      </c>
      <c r="C24" s="24"/>
      <c r="D24" s="46" t="s">
        <v>66</v>
      </c>
      <c r="E24" s="29">
        <v>0</v>
      </c>
      <c r="F24" s="39"/>
      <c r="G24" s="21">
        <f t="shared" si="0"/>
        <v>0</v>
      </c>
      <c r="H24" s="38"/>
      <c r="I24" s="20">
        <f t="shared" si="1"/>
        <v>0</v>
      </c>
    </row>
    <row r="25" spans="1:9" ht="12.75" customHeight="1" x14ac:dyDescent="0.2">
      <c r="A25" s="45"/>
      <c r="B25" s="44" t="s">
        <v>62</v>
      </c>
      <c r="C25" s="43"/>
      <c r="D25" s="42" t="s">
        <v>65</v>
      </c>
      <c r="E25" s="41">
        <v>31914</v>
      </c>
      <c r="F25" s="41">
        <v>6288</v>
      </c>
      <c r="G25" s="41">
        <f t="shared" si="0"/>
        <v>38202</v>
      </c>
      <c r="H25" s="41">
        <f>H26+H27+H28+H29+H30+H31+H32+H33</f>
        <v>4037</v>
      </c>
      <c r="I25" s="41">
        <f t="shared" si="1"/>
        <v>42239</v>
      </c>
    </row>
    <row r="26" spans="1:9" ht="12.75" customHeight="1" x14ac:dyDescent="0.2">
      <c r="A26" s="25"/>
      <c r="B26" s="35">
        <v>4112</v>
      </c>
      <c r="C26" s="34"/>
      <c r="D26" s="30" t="s">
        <v>64</v>
      </c>
      <c r="E26" s="29">
        <v>31614</v>
      </c>
      <c r="F26" s="39"/>
      <c r="G26" s="21">
        <f t="shared" si="0"/>
        <v>31614</v>
      </c>
      <c r="H26" s="38"/>
      <c r="I26" s="20">
        <f t="shared" si="1"/>
        <v>31614</v>
      </c>
    </row>
    <row r="27" spans="1:9" x14ac:dyDescent="0.2">
      <c r="A27" s="25"/>
      <c r="B27" s="35">
        <v>4121</v>
      </c>
      <c r="C27" s="34"/>
      <c r="D27" s="30" t="s">
        <v>63</v>
      </c>
      <c r="E27" s="29">
        <v>300</v>
      </c>
      <c r="F27" s="39"/>
      <c r="G27" s="21">
        <f t="shared" si="0"/>
        <v>300</v>
      </c>
      <c r="H27" s="38">
        <v>2901</v>
      </c>
      <c r="I27" s="20">
        <f t="shared" si="1"/>
        <v>3201</v>
      </c>
    </row>
    <row r="28" spans="1:9" x14ac:dyDescent="0.2">
      <c r="A28" s="25"/>
      <c r="B28" s="35" t="s">
        <v>62</v>
      </c>
      <c r="C28" s="34"/>
      <c r="D28" s="30" t="s">
        <v>61</v>
      </c>
      <c r="E28" s="29">
        <v>0</v>
      </c>
      <c r="F28" s="39"/>
      <c r="G28" s="21">
        <f t="shared" si="0"/>
        <v>0</v>
      </c>
      <c r="H28" s="38"/>
      <c r="I28" s="20">
        <f t="shared" si="1"/>
        <v>0</v>
      </c>
    </row>
    <row r="29" spans="1:9" x14ac:dyDescent="0.2">
      <c r="A29" s="25"/>
      <c r="B29" s="35">
        <v>4119</v>
      </c>
      <c r="C29" s="34"/>
      <c r="D29" s="30" t="s">
        <v>60</v>
      </c>
      <c r="E29" s="29"/>
      <c r="F29" s="39">
        <v>331</v>
      </c>
      <c r="G29" s="21">
        <f t="shared" si="0"/>
        <v>331</v>
      </c>
      <c r="H29" s="38"/>
      <c r="I29" s="20">
        <f t="shared" si="1"/>
        <v>331</v>
      </c>
    </row>
    <row r="30" spans="1:9" x14ac:dyDescent="0.2">
      <c r="A30" s="25"/>
      <c r="B30" s="35">
        <v>4116</v>
      </c>
      <c r="C30" s="34"/>
      <c r="D30" s="30" t="s">
        <v>59</v>
      </c>
      <c r="E30" s="29"/>
      <c r="F30" s="39">
        <v>490</v>
      </c>
      <c r="G30" s="21">
        <f t="shared" si="0"/>
        <v>490</v>
      </c>
      <c r="H30" s="38"/>
      <c r="I30" s="20">
        <f t="shared" si="1"/>
        <v>490</v>
      </c>
    </row>
    <row r="31" spans="1:9" x14ac:dyDescent="0.2">
      <c r="A31" s="25"/>
      <c r="B31" s="35">
        <v>4116</v>
      </c>
      <c r="C31" s="34"/>
      <c r="D31" s="30" t="s">
        <v>58</v>
      </c>
      <c r="E31" s="29"/>
      <c r="F31" s="39">
        <v>644</v>
      </c>
      <c r="G31" s="21">
        <f t="shared" si="0"/>
        <v>644</v>
      </c>
      <c r="H31" s="38"/>
      <c r="I31" s="20">
        <f t="shared" si="1"/>
        <v>644</v>
      </c>
    </row>
    <row r="32" spans="1:9" x14ac:dyDescent="0.2">
      <c r="A32" s="25"/>
      <c r="B32" s="40">
        <v>4116.4215999999997</v>
      </c>
      <c r="C32" s="34"/>
      <c r="D32" s="30" t="s">
        <v>57</v>
      </c>
      <c r="E32" s="29"/>
      <c r="F32" s="39">
        <v>4823</v>
      </c>
      <c r="G32" s="21">
        <f t="shared" si="0"/>
        <v>4823</v>
      </c>
      <c r="H32" s="38"/>
      <c r="I32" s="20">
        <f t="shared" si="1"/>
        <v>4823</v>
      </c>
    </row>
    <row r="33" spans="1:9" ht="22.5" x14ac:dyDescent="0.2">
      <c r="A33" s="25"/>
      <c r="B33" s="35">
        <v>4113</v>
      </c>
      <c r="C33" s="34"/>
      <c r="D33" s="30" t="s">
        <v>56</v>
      </c>
      <c r="E33" s="29"/>
      <c r="F33" s="39"/>
      <c r="G33" s="21"/>
      <c r="H33" s="38">
        <v>1136</v>
      </c>
      <c r="I33" s="20">
        <v>1136</v>
      </c>
    </row>
    <row r="34" spans="1:9" x14ac:dyDescent="0.2">
      <c r="A34" s="19"/>
      <c r="B34" s="37"/>
      <c r="C34" s="36"/>
      <c r="D34" s="18" t="s">
        <v>55</v>
      </c>
      <c r="E34" s="17">
        <f>E25+E21+E6+E5</f>
        <v>253340</v>
      </c>
      <c r="F34" s="17">
        <f>F25+F21+F6+F5</f>
        <v>12288</v>
      </c>
      <c r="G34" s="17">
        <f t="shared" ref="G34:G64" si="2">SUM(E34:F34)</f>
        <v>265628</v>
      </c>
      <c r="H34" s="17">
        <f>H25+H21+H6+H5</f>
        <v>7037</v>
      </c>
      <c r="I34" s="17">
        <f>I5+I6+I21+I25</f>
        <v>272665</v>
      </c>
    </row>
    <row r="35" spans="1:9" x14ac:dyDescent="0.2">
      <c r="A35" s="25" t="s">
        <v>54</v>
      </c>
      <c r="B35" s="35"/>
      <c r="C35" s="34"/>
      <c r="D35" s="30" t="s">
        <v>53</v>
      </c>
      <c r="E35" s="29">
        <v>100</v>
      </c>
      <c r="F35" s="21"/>
      <c r="G35" s="21">
        <f t="shared" si="2"/>
        <v>100</v>
      </c>
      <c r="H35" s="20"/>
      <c r="I35" s="20">
        <f t="shared" ref="I35:I64" si="3">SUM(G35:H35)</f>
        <v>100</v>
      </c>
    </row>
    <row r="36" spans="1:9" ht="12.75" customHeight="1" x14ac:dyDescent="0.2">
      <c r="A36" s="25" t="s">
        <v>52</v>
      </c>
      <c r="B36" s="25"/>
      <c r="C36" s="24"/>
      <c r="D36" s="30" t="s">
        <v>51</v>
      </c>
      <c r="E36" s="29">
        <f>3000</f>
        <v>3000</v>
      </c>
      <c r="F36" s="21">
        <v>1700</v>
      </c>
      <c r="G36" s="21">
        <f t="shared" si="2"/>
        <v>4700</v>
      </c>
      <c r="H36" s="20">
        <f>636+625+430+100</f>
        <v>1791</v>
      </c>
      <c r="I36" s="20">
        <f t="shared" si="3"/>
        <v>6491</v>
      </c>
    </row>
    <row r="37" spans="1:9" ht="12.75" customHeight="1" x14ac:dyDescent="0.2">
      <c r="A37" s="25" t="s">
        <v>50</v>
      </c>
      <c r="B37" s="25"/>
      <c r="C37" s="24"/>
      <c r="D37" s="30" t="s">
        <v>49</v>
      </c>
      <c r="E37" s="29">
        <f>200</f>
        <v>200</v>
      </c>
      <c r="F37" s="21"/>
      <c r="G37" s="21">
        <f t="shared" si="2"/>
        <v>200</v>
      </c>
      <c r="H37" s="20">
        <v>7000</v>
      </c>
      <c r="I37" s="20">
        <f t="shared" si="3"/>
        <v>7200</v>
      </c>
    </row>
    <row r="38" spans="1:9" ht="22.5" x14ac:dyDescent="0.2">
      <c r="A38" s="25">
        <v>3111</v>
      </c>
      <c r="B38" s="32" t="s">
        <v>32</v>
      </c>
      <c r="C38" s="33"/>
      <c r="D38" s="30" t="s">
        <v>48</v>
      </c>
      <c r="E38" s="29">
        <v>100</v>
      </c>
      <c r="F38" s="21"/>
      <c r="G38" s="21">
        <f t="shared" si="2"/>
        <v>100</v>
      </c>
      <c r="H38" s="20">
        <v>100</v>
      </c>
      <c r="I38" s="20">
        <f t="shared" si="3"/>
        <v>200</v>
      </c>
    </row>
    <row r="39" spans="1:9" ht="12.75" customHeight="1" x14ac:dyDescent="0.2">
      <c r="A39" s="25">
        <v>3111</v>
      </c>
      <c r="B39" s="25">
        <v>5331</v>
      </c>
      <c r="C39" s="24"/>
      <c r="D39" s="30" t="s">
        <v>47</v>
      </c>
      <c r="E39" s="29">
        <v>1959</v>
      </c>
      <c r="F39" s="21"/>
      <c r="G39" s="21">
        <f t="shared" si="2"/>
        <v>1959</v>
      </c>
      <c r="H39" s="20"/>
      <c r="I39" s="20">
        <f t="shared" si="3"/>
        <v>1959</v>
      </c>
    </row>
    <row r="40" spans="1:9" ht="12.75" customHeight="1" x14ac:dyDescent="0.2">
      <c r="A40" s="25">
        <v>3111</v>
      </c>
      <c r="B40" s="25">
        <v>5331</v>
      </c>
      <c r="C40" s="24"/>
      <c r="D40" s="30" t="s">
        <v>46</v>
      </c>
      <c r="E40" s="29">
        <v>1605</v>
      </c>
      <c r="F40" s="21"/>
      <c r="G40" s="21">
        <f t="shared" si="2"/>
        <v>1605</v>
      </c>
      <c r="H40" s="20"/>
      <c r="I40" s="20">
        <f t="shared" si="3"/>
        <v>1605</v>
      </c>
    </row>
    <row r="41" spans="1:9" ht="22.5" x14ac:dyDescent="0.2">
      <c r="A41" s="25">
        <v>3113</v>
      </c>
      <c r="B41" s="32" t="s">
        <v>32</v>
      </c>
      <c r="C41" s="24"/>
      <c r="D41" s="30" t="s">
        <v>45</v>
      </c>
      <c r="E41" s="29">
        <v>150</v>
      </c>
      <c r="F41" s="21">
        <f>60000+16000</f>
        <v>76000</v>
      </c>
      <c r="G41" s="21">
        <f t="shared" si="2"/>
        <v>76150</v>
      </c>
      <c r="H41" s="20">
        <v>-60000</v>
      </c>
      <c r="I41" s="20">
        <f t="shared" si="3"/>
        <v>16150</v>
      </c>
    </row>
    <row r="42" spans="1:9" ht="12.75" customHeight="1" x14ac:dyDescent="0.2">
      <c r="A42" s="25">
        <v>3113</v>
      </c>
      <c r="B42" s="25">
        <v>5331</v>
      </c>
      <c r="C42" s="24"/>
      <c r="D42" s="30" t="s">
        <v>44</v>
      </c>
      <c r="E42" s="29">
        <v>7291</v>
      </c>
      <c r="F42" s="21"/>
      <c r="G42" s="21">
        <f t="shared" si="2"/>
        <v>7291</v>
      </c>
      <c r="H42" s="20"/>
      <c r="I42" s="20">
        <f t="shared" si="3"/>
        <v>7291</v>
      </c>
    </row>
    <row r="43" spans="1:9" ht="12.75" customHeight="1" x14ac:dyDescent="0.2">
      <c r="A43" s="25">
        <v>3113</v>
      </c>
      <c r="B43" s="25">
        <v>6351</v>
      </c>
      <c r="C43" s="24"/>
      <c r="D43" s="30" t="s">
        <v>43</v>
      </c>
      <c r="E43" s="29">
        <v>0</v>
      </c>
      <c r="F43" s="21"/>
      <c r="G43" s="21">
        <f t="shared" si="2"/>
        <v>0</v>
      </c>
      <c r="H43" s="20"/>
      <c r="I43" s="20">
        <f t="shared" si="3"/>
        <v>0</v>
      </c>
    </row>
    <row r="44" spans="1:9" ht="12.75" customHeight="1" x14ac:dyDescent="0.2">
      <c r="A44" s="25">
        <v>3113</v>
      </c>
      <c r="B44" s="25">
        <v>6121</v>
      </c>
      <c r="C44" s="24"/>
      <c r="D44" s="30" t="s">
        <v>42</v>
      </c>
      <c r="E44" s="29">
        <v>0</v>
      </c>
      <c r="F44" s="21">
        <v>2132</v>
      </c>
      <c r="G44" s="21">
        <f t="shared" si="2"/>
        <v>2132</v>
      </c>
      <c r="H44" s="20"/>
      <c r="I44" s="20">
        <f t="shared" si="3"/>
        <v>2132</v>
      </c>
    </row>
    <row r="45" spans="1:9" ht="12.75" customHeight="1" x14ac:dyDescent="0.2">
      <c r="A45" s="25">
        <v>3113</v>
      </c>
      <c r="B45" s="25">
        <v>5331</v>
      </c>
      <c r="C45" s="24"/>
      <c r="D45" s="30" t="s">
        <v>41</v>
      </c>
      <c r="E45" s="29">
        <v>3637</v>
      </c>
      <c r="F45" s="21"/>
      <c r="G45" s="21">
        <f t="shared" si="2"/>
        <v>3637</v>
      </c>
      <c r="H45" s="20"/>
      <c r="I45" s="20">
        <f t="shared" si="3"/>
        <v>3637</v>
      </c>
    </row>
    <row r="46" spans="1:9" ht="12.75" customHeight="1" x14ac:dyDescent="0.2">
      <c r="A46" s="25">
        <v>3113</v>
      </c>
      <c r="B46" s="25">
        <v>6351</v>
      </c>
      <c r="C46" s="24"/>
      <c r="D46" s="30" t="s">
        <v>40</v>
      </c>
      <c r="E46" s="29"/>
      <c r="F46" s="21">
        <f>215+691</f>
        <v>906</v>
      </c>
      <c r="G46" s="21">
        <f t="shared" si="2"/>
        <v>906</v>
      </c>
      <c r="H46" s="20"/>
      <c r="I46" s="20">
        <f t="shared" si="3"/>
        <v>906</v>
      </c>
    </row>
    <row r="47" spans="1:9" ht="12.75" customHeight="1" x14ac:dyDescent="0.2">
      <c r="A47" s="25">
        <v>3231</v>
      </c>
      <c r="B47" s="25"/>
      <c r="C47" s="24"/>
      <c r="D47" s="30" t="s">
        <v>39</v>
      </c>
      <c r="E47" s="29">
        <v>100</v>
      </c>
      <c r="F47" s="21"/>
      <c r="G47" s="21">
        <f t="shared" si="2"/>
        <v>100</v>
      </c>
      <c r="H47" s="20"/>
      <c r="I47" s="20">
        <f t="shared" si="3"/>
        <v>100</v>
      </c>
    </row>
    <row r="48" spans="1:9" x14ac:dyDescent="0.2">
      <c r="A48" s="25" t="s">
        <v>38</v>
      </c>
      <c r="B48" s="25"/>
      <c r="C48" s="24"/>
      <c r="D48" s="30" t="s">
        <v>37</v>
      </c>
      <c r="E48" s="29">
        <f>180+500+500+4800+20500+300</f>
        <v>26780</v>
      </c>
      <c r="F48" s="21">
        <v>14000</v>
      </c>
      <c r="G48" s="21">
        <f t="shared" si="2"/>
        <v>40780</v>
      </c>
      <c r="H48" s="20"/>
      <c r="I48" s="20">
        <f t="shared" si="3"/>
        <v>40780</v>
      </c>
    </row>
    <row r="49" spans="1:9" ht="22.5" x14ac:dyDescent="0.2">
      <c r="A49" s="25" t="s">
        <v>36</v>
      </c>
      <c r="B49" s="32" t="s">
        <v>32</v>
      </c>
      <c r="C49" s="24"/>
      <c r="D49" s="30" t="s">
        <v>35</v>
      </c>
      <c r="E49" s="29">
        <f>1000+100</f>
        <v>1100</v>
      </c>
      <c r="F49" s="21">
        <f>2010+25600</f>
        <v>27610</v>
      </c>
      <c r="G49" s="21">
        <f t="shared" si="2"/>
        <v>28710</v>
      </c>
      <c r="H49" s="20">
        <v>185</v>
      </c>
      <c r="I49" s="20">
        <f t="shared" si="3"/>
        <v>28895</v>
      </c>
    </row>
    <row r="50" spans="1:9" ht="12.75" customHeight="1" x14ac:dyDescent="0.2">
      <c r="A50" s="25">
        <v>3412</v>
      </c>
      <c r="B50" s="25">
        <v>5331</v>
      </c>
      <c r="C50" s="24"/>
      <c r="D50" s="30" t="s">
        <v>34</v>
      </c>
      <c r="E50" s="29">
        <v>8317</v>
      </c>
      <c r="F50" s="21"/>
      <c r="G50" s="21">
        <f t="shared" si="2"/>
        <v>8317</v>
      </c>
      <c r="H50" s="20"/>
      <c r="I50" s="20">
        <f t="shared" si="3"/>
        <v>8317</v>
      </c>
    </row>
    <row r="51" spans="1:9" ht="12.75" customHeight="1" x14ac:dyDescent="0.2">
      <c r="A51" s="25">
        <v>3421</v>
      </c>
      <c r="B51" s="25">
        <v>5331</v>
      </c>
      <c r="C51" s="24"/>
      <c r="D51" s="30" t="s">
        <v>33</v>
      </c>
      <c r="E51" s="29">
        <v>3100</v>
      </c>
      <c r="F51" s="21"/>
      <c r="G51" s="21">
        <f t="shared" si="2"/>
        <v>3100</v>
      </c>
      <c r="H51" s="20"/>
      <c r="I51" s="20">
        <f t="shared" si="3"/>
        <v>3100</v>
      </c>
    </row>
    <row r="52" spans="1:9" ht="21" customHeight="1" x14ac:dyDescent="0.2">
      <c r="A52" s="25">
        <v>3421</v>
      </c>
      <c r="B52" s="32" t="s">
        <v>32</v>
      </c>
      <c r="C52" s="24"/>
      <c r="D52" s="30" t="s">
        <v>31</v>
      </c>
      <c r="E52" s="29">
        <v>0</v>
      </c>
      <c r="F52" s="21"/>
      <c r="G52" s="21">
        <f t="shared" si="2"/>
        <v>0</v>
      </c>
      <c r="H52" s="20"/>
      <c r="I52" s="20">
        <f t="shared" si="3"/>
        <v>0</v>
      </c>
    </row>
    <row r="53" spans="1:9" ht="12.75" customHeight="1" x14ac:dyDescent="0.2">
      <c r="A53" s="25">
        <v>3421</v>
      </c>
      <c r="B53" s="25">
        <v>6351</v>
      </c>
      <c r="C53" s="24"/>
      <c r="D53" s="30" t="s">
        <v>30</v>
      </c>
      <c r="E53" s="29">
        <v>0</v>
      </c>
      <c r="F53" s="21"/>
      <c r="G53" s="21">
        <f t="shared" si="2"/>
        <v>0</v>
      </c>
      <c r="H53" s="20"/>
      <c r="I53" s="20">
        <f t="shared" si="3"/>
        <v>0</v>
      </c>
    </row>
    <row r="54" spans="1:9" ht="12.75" customHeight="1" x14ac:dyDescent="0.2">
      <c r="A54" s="25"/>
      <c r="B54" s="25"/>
      <c r="C54" s="31">
        <v>204</v>
      </c>
      <c r="D54" s="30" t="s">
        <v>29</v>
      </c>
      <c r="E54" s="29">
        <v>3800</v>
      </c>
      <c r="F54" s="21">
        <v>605</v>
      </c>
      <c r="G54" s="21">
        <f t="shared" si="2"/>
        <v>4405</v>
      </c>
      <c r="H54" s="20"/>
      <c r="I54" s="20">
        <f t="shared" si="3"/>
        <v>4405</v>
      </c>
    </row>
    <row r="55" spans="1:9" ht="12.75" customHeight="1" x14ac:dyDescent="0.2">
      <c r="A55" s="25" t="s">
        <v>28</v>
      </c>
      <c r="B55" s="25"/>
      <c r="C55" s="24"/>
      <c r="D55" s="30" t="s">
        <v>27</v>
      </c>
      <c r="E55" s="29">
        <f>100+500+3000+180+700+8000+11000+4000+1828+1565+16039</f>
        <v>46912</v>
      </c>
      <c r="F55" s="21">
        <f>40400+500+660+300-3600</f>
        <v>38260</v>
      </c>
      <c r="G55" s="21">
        <f t="shared" si="2"/>
        <v>85172</v>
      </c>
      <c r="H55" s="20">
        <f>600+400</f>
        <v>1000</v>
      </c>
      <c r="I55" s="20">
        <f t="shared" si="3"/>
        <v>86172</v>
      </c>
    </row>
    <row r="56" spans="1:9" ht="12.75" customHeight="1" x14ac:dyDescent="0.2">
      <c r="A56" s="25" t="s">
        <v>26</v>
      </c>
      <c r="B56" s="25"/>
      <c r="C56" s="24"/>
      <c r="D56" s="30" t="s">
        <v>25</v>
      </c>
      <c r="E56" s="29">
        <f>7100+3642</f>
        <v>10742</v>
      </c>
      <c r="F56" s="21">
        <f>500+300+52</f>
        <v>852</v>
      </c>
      <c r="G56" s="21">
        <f t="shared" si="2"/>
        <v>11594</v>
      </c>
      <c r="H56" s="20">
        <f>1500+400</f>
        <v>1900</v>
      </c>
      <c r="I56" s="20">
        <f t="shared" si="3"/>
        <v>13494</v>
      </c>
    </row>
    <row r="57" spans="1:9" ht="33.75" x14ac:dyDescent="0.2">
      <c r="A57" s="25" t="s">
        <v>24</v>
      </c>
      <c r="B57" s="25"/>
      <c r="C57" s="24"/>
      <c r="D57" s="30" t="s">
        <v>23</v>
      </c>
      <c r="E57" s="29">
        <f>5751+1000+5000+16500+300+10</f>
        <v>28561</v>
      </c>
      <c r="F57" s="21">
        <v>500</v>
      </c>
      <c r="G57" s="21">
        <f t="shared" si="2"/>
        <v>29061</v>
      </c>
      <c r="H57" s="20">
        <f>1570+3173+190+10000</f>
        <v>14933</v>
      </c>
      <c r="I57" s="20">
        <f t="shared" si="3"/>
        <v>43994</v>
      </c>
    </row>
    <row r="58" spans="1:9" ht="12.75" customHeight="1" x14ac:dyDescent="0.2">
      <c r="A58" s="25" t="s">
        <v>22</v>
      </c>
      <c r="B58" s="25"/>
      <c r="C58" s="24"/>
      <c r="D58" s="30" t="s">
        <v>21</v>
      </c>
      <c r="E58" s="29">
        <v>200</v>
      </c>
      <c r="F58" s="21"/>
      <c r="G58" s="21">
        <f t="shared" si="2"/>
        <v>200</v>
      </c>
      <c r="H58" s="20"/>
      <c r="I58" s="20">
        <f t="shared" si="3"/>
        <v>200</v>
      </c>
    </row>
    <row r="59" spans="1:9" ht="12.75" customHeight="1" x14ac:dyDescent="0.2">
      <c r="A59" s="25" t="s">
        <v>20</v>
      </c>
      <c r="B59" s="25"/>
      <c r="C59" s="24"/>
      <c r="D59" s="30" t="s">
        <v>19</v>
      </c>
      <c r="E59" s="29">
        <f>5001+3050</f>
        <v>8051</v>
      </c>
      <c r="F59" s="21"/>
      <c r="G59" s="21">
        <f t="shared" si="2"/>
        <v>8051</v>
      </c>
      <c r="H59" s="20"/>
      <c r="I59" s="20">
        <f t="shared" si="3"/>
        <v>8051</v>
      </c>
    </row>
    <row r="60" spans="1:9" ht="24.75" customHeight="1" x14ac:dyDescent="0.2">
      <c r="A60" s="25" t="s">
        <v>18</v>
      </c>
      <c r="B60" s="25"/>
      <c r="C60" s="24"/>
      <c r="D60" s="30" t="s">
        <v>17</v>
      </c>
      <c r="E60" s="29">
        <v>250</v>
      </c>
      <c r="F60" s="21"/>
      <c r="G60" s="21">
        <f t="shared" si="2"/>
        <v>250</v>
      </c>
      <c r="H60" s="20"/>
      <c r="I60" s="20">
        <f t="shared" si="3"/>
        <v>250</v>
      </c>
    </row>
    <row r="61" spans="1:9" ht="21.75" customHeight="1" x14ac:dyDescent="0.2">
      <c r="A61" s="25" t="s">
        <v>16</v>
      </c>
      <c r="B61" s="25"/>
      <c r="C61" s="24"/>
      <c r="D61" s="30" t="s">
        <v>15</v>
      </c>
      <c r="E61" s="29">
        <f>5935+4500+77000+350+1100</f>
        <v>88885</v>
      </c>
      <c r="F61" s="21"/>
      <c r="G61" s="21">
        <f t="shared" si="2"/>
        <v>88885</v>
      </c>
      <c r="H61" s="20"/>
      <c r="I61" s="20">
        <f t="shared" si="3"/>
        <v>88885</v>
      </c>
    </row>
    <row r="62" spans="1:9" ht="12.75" customHeight="1" x14ac:dyDescent="0.2">
      <c r="A62" s="25" t="s">
        <v>14</v>
      </c>
      <c r="B62" s="25"/>
      <c r="C62" s="24"/>
      <c r="D62" s="30" t="s">
        <v>13</v>
      </c>
      <c r="E62" s="29">
        <v>8500</v>
      </c>
      <c r="F62" s="21"/>
      <c r="G62" s="21">
        <f t="shared" si="2"/>
        <v>8500</v>
      </c>
      <c r="H62" s="20"/>
      <c r="I62" s="20">
        <f t="shared" si="3"/>
        <v>8500</v>
      </c>
    </row>
    <row r="63" spans="1:9" ht="12.75" customHeight="1" x14ac:dyDescent="0.2">
      <c r="A63" s="25" t="s">
        <v>12</v>
      </c>
      <c r="B63" s="25"/>
      <c r="C63" s="24"/>
      <c r="D63" s="30" t="s">
        <v>11</v>
      </c>
      <c r="E63" s="29"/>
      <c r="F63" s="21"/>
      <c r="G63" s="21">
        <f t="shared" si="2"/>
        <v>0</v>
      </c>
      <c r="H63" s="20"/>
      <c r="I63" s="20">
        <f t="shared" si="3"/>
        <v>0</v>
      </c>
    </row>
    <row r="64" spans="1:9" x14ac:dyDescent="0.2">
      <c r="A64" s="19"/>
      <c r="B64" s="19"/>
      <c r="C64" s="27"/>
      <c r="D64" s="18" t="s">
        <v>10</v>
      </c>
      <c r="E64" s="17">
        <f>SUM(E35:E63)</f>
        <v>253340</v>
      </c>
      <c r="F64" s="28">
        <f>SUM(F35:F63)</f>
        <v>162565</v>
      </c>
      <c r="G64" s="17">
        <f t="shared" si="2"/>
        <v>415905</v>
      </c>
      <c r="H64" s="28">
        <f>SUM(H35:H63)</f>
        <v>-33091</v>
      </c>
      <c r="I64" s="17">
        <f t="shared" si="3"/>
        <v>382814</v>
      </c>
    </row>
    <row r="65" spans="1:9" x14ac:dyDescent="0.2">
      <c r="A65" s="19"/>
      <c r="B65" s="19"/>
      <c r="C65" s="27"/>
      <c r="D65" s="18" t="s">
        <v>9</v>
      </c>
      <c r="E65" s="17">
        <f>E34-E64</f>
        <v>0</v>
      </c>
      <c r="F65" s="17"/>
      <c r="G65" s="17">
        <f>G34-G64</f>
        <v>-150277</v>
      </c>
      <c r="H65" s="17"/>
      <c r="I65" s="17">
        <f>I34-I64</f>
        <v>-110149</v>
      </c>
    </row>
    <row r="66" spans="1:9" ht="12.75" customHeight="1" x14ac:dyDescent="0.2">
      <c r="A66" s="25">
        <v>8115</v>
      </c>
      <c r="B66" s="25"/>
      <c r="C66" s="24"/>
      <c r="D66" s="26" t="s">
        <v>8</v>
      </c>
      <c r="E66" s="22">
        <v>0</v>
      </c>
      <c r="F66" s="21">
        <f>95042+1700-20000-1465</f>
        <v>75277</v>
      </c>
      <c r="G66" s="21">
        <f>SUM(E66:F66)</f>
        <v>75277</v>
      </c>
      <c r="H66" s="20">
        <f>-49227-901+10000</f>
        <v>-40128</v>
      </c>
      <c r="I66" s="20">
        <f>SUM(G66:H66)</f>
        <v>35149</v>
      </c>
    </row>
    <row r="67" spans="1:9" ht="12.75" customHeight="1" x14ac:dyDescent="0.2">
      <c r="A67" s="25">
        <v>8124</v>
      </c>
      <c r="B67" s="25"/>
      <c r="C67" s="24"/>
      <c r="D67" s="26" t="s">
        <v>7</v>
      </c>
      <c r="E67" s="22">
        <v>-6000</v>
      </c>
      <c r="F67" s="21">
        <v>0</v>
      </c>
      <c r="G67" s="21">
        <f>SUM(E67:F67)</f>
        <v>-6000</v>
      </c>
      <c r="H67" s="20">
        <v>0</v>
      </c>
      <c r="I67" s="20">
        <f>SUM(G67:H67)</f>
        <v>-6000</v>
      </c>
    </row>
    <row r="68" spans="1:9" ht="12.75" customHeight="1" x14ac:dyDescent="0.2">
      <c r="A68" s="25">
        <v>8117</v>
      </c>
      <c r="B68" s="25"/>
      <c r="C68" s="24"/>
      <c r="D68" s="23" t="s">
        <v>6</v>
      </c>
      <c r="E68" s="22">
        <v>6000</v>
      </c>
      <c r="F68" s="21">
        <v>0</v>
      </c>
      <c r="G68" s="21">
        <f>SUM(E68:F68)</f>
        <v>6000</v>
      </c>
      <c r="H68" s="20">
        <v>0</v>
      </c>
      <c r="I68" s="20">
        <f>SUM(G68:H68)</f>
        <v>6000</v>
      </c>
    </row>
    <row r="69" spans="1:9" ht="12.75" customHeight="1" x14ac:dyDescent="0.2">
      <c r="A69" s="25">
        <v>8123</v>
      </c>
      <c r="B69" s="25"/>
      <c r="C69" s="24"/>
      <c r="D69" s="23" t="s">
        <v>5</v>
      </c>
      <c r="E69" s="22"/>
      <c r="F69" s="21">
        <v>55000</v>
      </c>
      <c r="G69" s="21">
        <f>SUM(E69:F69)</f>
        <v>55000</v>
      </c>
      <c r="H69" s="20">
        <v>0</v>
      </c>
      <c r="I69" s="20">
        <f>SUM(G69:H69)</f>
        <v>55000</v>
      </c>
    </row>
    <row r="70" spans="1:9" ht="12.75" customHeight="1" x14ac:dyDescent="0.2">
      <c r="A70" s="25">
        <v>8118</v>
      </c>
      <c r="B70" s="25"/>
      <c r="C70" s="24"/>
      <c r="D70" s="23" t="s">
        <v>4</v>
      </c>
      <c r="E70" s="22"/>
      <c r="F70" s="21">
        <v>20000</v>
      </c>
      <c r="G70" s="21">
        <f>SUM(E70:F70)</f>
        <v>20000</v>
      </c>
      <c r="H70" s="20">
        <v>0</v>
      </c>
      <c r="I70" s="20">
        <v>20000</v>
      </c>
    </row>
    <row r="71" spans="1:9" x14ac:dyDescent="0.2">
      <c r="A71" s="19"/>
      <c r="B71" s="19"/>
      <c r="C71" s="19"/>
      <c r="D71" s="18" t="s">
        <v>3</v>
      </c>
      <c r="E71" s="17">
        <v>0</v>
      </c>
      <c r="F71" s="17"/>
      <c r="G71" s="17">
        <f>SUM(G66:G70)</f>
        <v>150277</v>
      </c>
      <c r="H71" s="17"/>
      <c r="I71" s="17">
        <f>SUM(I66:I70)</f>
        <v>110149</v>
      </c>
    </row>
    <row r="72" spans="1:9" ht="12.75" customHeight="1" x14ac:dyDescent="0.2">
      <c r="A72" s="6"/>
      <c r="B72" s="6"/>
      <c r="C72" s="6"/>
      <c r="D72" s="15"/>
    </row>
    <row r="73" spans="1:9" ht="12.75" customHeight="1" x14ac:dyDescent="0.2">
      <c r="A73" s="6"/>
      <c r="B73" s="6"/>
      <c r="C73" s="6"/>
      <c r="D73" s="60"/>
      <c r="E73" s="61"/>
      <c r="F73" s="61"/>
      <c r="G73" s="61"/>
      <c r="H73" s="62"/>
    </row>
    <row r="74" spans="1:9" ht="12.75" customHeight="1" x14ac:dyDescent="0.2">
      <c r="A74" s="6"/>
      <c r="B74" s="6"/>
      <c r="C74" s="6"/>
      <c r="D74" s="15"/>
    </row>
    <row r="75" spans="1:9" ht="12.75" customHeight="1" x14ac:dyDescent="0.2">
      <c r="A75" s="6"/>
      <c r="B75" s="6"/>
      <c r="C75" s="6"/>
      <c r="D75" s="15"/>
    </row>
    <row r="76" spans="1:9" ht="12.75" customHeight="1" x14ac:dyDescent="0.2">
      <c r="A76" s="6"/>
      <c r="B76" s="6"/>
      <c r="C76" s="6"/>
      <c r="D76" s="15"/>
    </row>
    <row r="77" spans="1:9" ht="12.75" customHeight="1" x14ac:dyDescent="0.2">
      <c r="A77" s="16"/>
      <c r="B77" s="16"/>
      <c r="C77" s="16"/>
      <c r="D77" s="15"/>
    </row>
    <row r="78" spans="1:9" ht="12.75" customHeight="1" x14ac:dyDescent="0.2">
      <c r="A78" s="6"/>
      <c r="B78" s="6"/>
      <c r="C78" s="6"/>
      <c r="D78" s="15"/>
    </row>
    <row r="79" spans="1:9" ht="12.75" customHeight="1" x14ac:dyDescent="0.2">
      <c r="A79" s="6"/>
      <c r="B79" s="6"/>
      <c r="C79" s="6"/>
      <c r="D79" s="15"/>
    </row>
    <row r="80" spans="1:9" ht="12.75" customHeight="1" x14ac:dyDescent="0.2">
      <c r="A80" s="6"/>
      <c r="B80" s="6"/>
      <c r="C80" s="6"/>
      <c r="D80" s="15"/>
    </row>
    <row r="81" spans="1:4" ht="12.75" customHeight="1" x14ac:dyDescent="0.2">
      <c r="A81" s="6"/>
      <c r="B81" s="6"/>
      <c r="C81" s="6"/>
      <c r="D81" s="15"/>
    </row>
    <row r="82" spans="1:4" ht="12.75" customHeight="1" x14ac:dyDescent="0.2">
      <c r="A82" s="6"/>
      <c r="B82" s="6"/>
      <c r="C82" s="6"/>
      <c r="D82" s="15"/>
    </row>
    <row r="83" spans="1:4" ht="12.75" customHeight="1" x14ac:dyDescent="0.2">
      <c r="A83" s="6"/>
      <c r="B83" s="6"/>
      <c r="C83" s="6"/>
      <c r="D83" s="15"/>
    </row>
    <row r="84" spans="1:4" ht="12.75" customHeight="1" x14ac:dyDescent="0.2">
      <c r="A84" s="6"/>
      <c r="B84" s="6"/>
      <c r="C84" s="6"/>
      <c r="D84" s="15"/>
    </row>
    <row r="85" spans="1:4" ht="12.75" customHeight="1" x14ac:dyDescent="0.2">
      <c r="A85" s="6"/>
      <c r="B85" s="6"/>
      <c r="C85" s="6"/>
      <c r="D85" s="15"/>
    </row>
    <row r="86" spans="1:4" ht="12.75" customHeight="1" x14ac:dyDescent="0.2">
      <c r="A86" s="6"/>
      <c r="B86" s="6"/>
      <c r="C86" s="6"/>
      <c r="D86" s="15"/>
    </row>
    <row r="87" spans="1:4" ht="12.75" customHeight="1" x14ac:dyDescent="0.2">
      <c r="A87" s="6"/>
      <c r="B87" s="6"/>
      <c r="C87" s="6"/>
      <c r="D87" s="15"/>
    </row>
    <row r="88" spans="1:4" ht="12.75" customHeight="1" x14ac:dyDescent="0.2">
      <c r="A88" s="6"/>
      <c r="B88" s="6"/>
      <c r="C88" s="6"/>
      <c r="D88" s="15"/>
    </row>
    <row r="89" spans="1:4" ht="12.75" customHeight="1" x14ac:dyDescent="0.2">
      <c r="A89" s="6"/>
      <c r="B89" s="6"/>
      <c r="C89" s="6"/>
      <c r="D89" s="15"/>
    </row>
    <row r="90" spans="1:4" ht="12.75" customHeight="1" x14ac:dyDescent="0.2">
      <c r="A90" s="6"/>
      <c r="B90" s="6"/>
      <c r="C90" s="6"/>
      <c r="D90" s="15"/>
    </row>
    <row r="91" spans="1:4" ht="12.75" customHeight="1" x14ac:dyDescent="0.2">
      <c r="A91" s="6"/>
      <c r="B91" s="6"/>
      <c r="C91" s="6"/>
      <c r="D91" s="15"/>
    </row>
    <row r="92" spans="1:4" ht="12.75" customHeight="1" x14ac:dyDescent="0.2">
      <c r="A92" s="6"/>
      <c r="B92" s="6"/>
      <c r="C92" s="6"/>
      <c r="D92" s="15"/>
    </row>
    <row r="93" spans="1:4" ht="12.75" customHeight="1" x14ac:dyDescent="0.2">
      <c r="A93" s="6"/>
      <c r="B93" s="6"/>
      <c r="C93" s="6"/>
      <c r="D93" s="15"/>
    </row>
    <row r="94" spans="1:4" ht="12.75" customHeight="1" x14ac:dyDescent="0.2">
      <c r="A94" s="6"/>
      <c r="B94" s="6"/>
      <c r="C94" s="6"/>
      <c r="D94" s="15"/>
    </row>
    <row r="95" spans="1:4" ht="12.75" customHeight="1" x14ac:dyDescent="0.2">
      <c r="A95" s="6"/>
      <c r="B95" s="6"/>
      <c r="C95" s="6"/>
      <c r="D95" s="15"/>
    </row>
    <row r="96" spans="1:4" ht="12.75" customHeight="1" x14ac:dyDescent="0.2">
      <c r="A96" s="6"/>
      <c r="B96" s="6"/>
      <c r="C96" s="6"/>
      <c r="D96" s="15"/>
    </row>
    <row r="97" spans="1:4" ht="12.75" customHeight="1" x14ac:dyDescent="0.2">
      <c r="A97" s="6"/>
      <c r="B97" s="6"/>
      <c r="C97" s="6"/>
      <c r="D97" s="15"/>
    </row>
    <row r="98" spans="1:4" ht="12.75" customHeight="1" x14ac:dyDescent="0.2">
      <c r="A98" s="6"/>
      <c r="B98" s="6"/>
      <c r="C98" s="6"/>
      <c r="D98" s="15"/>
    </row>
    <row r="99" spans="1:4" ht="12.75" customHeight="1" x14ac:dyDescent="0.2">
      <c r="A99" s="6"/>
      <c r="B99" s="6"/>
      <c r="C99" s="6"/>
      <c r="D99" s="15"/>
    </row>
    <row r="100" spans="1:4" ht="12.75" customHeight="1" x14ac:dyDescent="0.2">
      <c r="A100" s="6"/>
      <c r="B100" s="6"/>
      <c r="C100" s="6"/>
      <c r="D100" s="15"/>
    </row>
    <row r="101" spans="1:4" ht="12.75" customHeight="1" x14ac:dyDescent="0.2">
      <c r="A101" s="6"/>
      <c r="B101" s="6"/>
      <c r="C101" s="6"/>
      <c r="D101" s="15"/>
    </row>
    <row r="102" spans="1:4" ht="12.75" customHeight="1" x14ac:dyDescent="0.2">
      <c r="A102" s="6"/>
      <c r="B102" s="6"/>
      <c r="C102" s="6"/>
      <c r="D102" s="15"/>
    </row>
    <row r="103" spans="1:4" ht="12.75" customHeight="1" x14ac:dyDescent="0.2">
      <c r="A103" s="6"/>
      <c r="B103" s="6"/>
      <c r="C103" s="6"/>
      <c r="D103" s="15"/>
    </row>
    <row r="104" spans="1:4" ht="12.75" customHeight="1" x14ac:dyDescent="0.2">
      <c r="A104" s="6"/>
      <c r="B104" s="6"/>
      <c r="C104" s="6"/>
      <c r="D104" s="15"/>
    </row>
    <row r="105" spans="1:4" ht="12.75" customHeight="1" x14ac:dyDescent="0.2">
      <c r="A105" s="6"/>
      <c r="B105" s="6"/>
      <c r="C105" s="6"/>
      <c r="D105" s="15"/>
    </row>
    <row r="106" spans="1:4" ht="12.75" customHeight="1" x14ac:dyDescent="0.2">
      <c r="A106" s="6"/>
      <c r="B106" s="6"/>
      <c r="C106" s="6"/>
      <c r="D106" s="15"/>
    </row>
    <row r="107" spans="1:4" ht="12.75" customHeight="1" x14ac:dyDescent="0.2">
      <c r="A107" s="6"/>
      <c r="B107" s="6"/>
      <c r="C107" s="6"/>
      <c r="D107" s="15"/>
    </row>
    <row r="108" spans="1:4" ht="26.25" customHeight="1" x14ac:dyDescent="0.2">
      <c r="A108" s="55"/>
      <c r="B108" s="55"/>
      <c r="C108" s="55"/>
      <c r="D108" s="55"/>
    </row>
    <row r="109" spans="1:4" ht="27.75" customHeight="1" x14ac:dyDescent="0.2">
      <c r="A109" s="14"/>
      <c r="B109" s="14"/>
      <c r="C109" s="14"/>
      <c r="D109" s="14"/>
    </row>
    <row r="110" spans="1:4" ht="12.75" customHeight="1" x14ac:dyDescent="0.2">
      <c r="A110" s="6"/>
      <c r="B110" s="6"/>
      <c r="C110" s="6"/>
      <c r="D110" s="12"/>
    </row>
    <row r="111" spans="1:4" ht="12.75" customHeight="1" x14ac:dyDescent="0.2">
      <c r="A111" s="6"/>
      <c r="B111" s="6"/>
      <c r="C111" s="6"/>
      <c r="D111" s="13"/>
    </row>
    <row r="112" spans="1:4" ht="12.75" customHeight="1" x14ac:dyDescent="0.2">
      <c r="A112" s="10"/>
      <c r="B112" s="10"/>
      <c r="C112" s="10"/>
      <c r="D112" s="9"/>
    </row>
    <row r="113" spans="1:4" ht="12.75" customHeight="1" x14ac:dyDescent="0.2">
      <c r="A113" s="6"/>
      <c r="B113" s="6"/>
      <c r="C113" s="6"/>
      <c r="D113" s="8"/>
    </row>
    <row r="114" spans="1:4" ht="12.75" customHeight="1" x14ac:dyDescent="0.2">
      <c r="A114" s="6"/>
      <c r="B114" s="6"/>
      <c r="C114" s="6"/>
      <c r="D114" s="8"/>
    </row>
    <row r="115" spans="1:4" ht="12.75" customHeight="1" x14ac:dyDescent="0.2">
      <c r="A115" s="10"/>
      <c r="B115" s="10"/>
      <c r="C115" s="10"/>
      <c r="D115" s="11"/>
    </row>
    <row r="116" spans="1:4" ht="12.75" customHeight="1" x14ac:dyDescent="0.2">
      <c r="A116" s="6"/>
      <c r="B116" s="6"/>
      <c r="C116" s="6"/>
      <c r="D116" s="12"/>
    </row>
    <row r="117" spans="1:4" ht="12.75" customHeight="1" x14ac:dyDescent="0.2">
      <c r="A117" s="10"/>
      <c r="B117" s="10"/>
      <c r="C117" s="10"/>
      <c r="D117" s="11"/>
    </row>
    <row r="118" spans="1:4" ht="12.75" customHeight="1" x14ac:dyDescent="0.2">
      <c r="A118" s="10"/>
      <c r="B118" s="10"/>
      <c r="C118" s="10"/>
      <c r="D118" s="9"/>
    </row>
    <row r="119" spans="1:4" ht="12.75" customHeight="1" x14ac:dyDescent="0.2">
      <c r="A119" s="10"/>
      <c r="B119" s="10"/>
      <c r="C119" s="10"/>
      <c r="D119" s="9"/>
    </row>
    <row r="120" spans="1:4" ht="12.75" customHeight="1" x14ac:dyDescent="0.2">
      <c r="A120" s="10"/>
      <c r="B120" s="10"/>
      <c r="C120" s="10"/>
      <c r="D120" s="9"/>
    </row>
    <row r="121" spans="1:4" ht="12.75" customHeight="1" x14ac:dyDescent="0.2">
      <c r="A121" s="10"/>
      <c r="B121" s="10"/>
      <c r="C121" s="10"/>
      <c r="D121" s="9"/>
    </row>
    <row r="122" spans="1:4" ht="12.75" customHeight="1" x14ac:dyDescent="0.2">
      <c r="A122" s="10"/>
      <c r="B122" s="10"/>
      <c r="C122" s="10"/>
      <c r="D122" s="9"/>
    </row>
    <row r="123" spans="1:4" ht="12.75" customHeight="1" x14ac:dyDescent="0.2">
      <c r="A123" s="10"/>
      <c r="B123" s="10"/>
      <c r="C123" s="10"/>
      <c r="D123" s="9"/>
    </row>
    <row r="124" spans="1:4" ht="12.75" customHeight="1" x14ac:dyDescent="0.2">
      <c r="A124" s="10"/>
      <c r="B124" s="10"/>
      <c r="C124" s="10"/>
      <c r="D124" s="9"/>
    </row>
    <row r="125" spans="1:4" ht="12.75" customHeight="1" x14ac:dyDescent="0.2">
      <c r="A125" s="10"/>
      <c r="B125" s="10"/>
      <c r="C125" s="10"/>
      <c r="D125" s="9"/>
    </row>
    <row r="126" spans="1:4" ht="12.75" customHeight="1" x14ac:dyDescent="0.2">
      <c r="A126" s="10"/>
      <c r="B126" s="10"/>
      <c r="C126" s="10"/>
      <c r="D126" s="9"/>
    </row>
    <row r="127" spans="1:4" ht="12.75" customHeight="1" x14ac:dyDescent="0.2">
      <c r="A127" s="6"/>
      <c r="B127" s="6"/>
      <c r="C127" s="6"/>
      <c r="D127" s="8"/>
    </row>
    <row r="128" spans="1:4" ht="12.75" customHeight="1" x14ac:dyDescent="0.2">
      <c r="A128" s="10"/>
      <c r="B128" s="10"/>
      <c r="C128" s="10"/>
      <c r="D128" s="9"/>
    </row>
    <row r="129" spans="1:4" ht="12.75" customHeight="1" x14ac:dyDescent="0.2">
      <c r="A129" s="6"/>
      <c r="B129" s="6"/>
      <c r="C129" s="6"/>
      <c r="D129" s="8"/>
    </row>
    <row r="130" spans="1:4" ht="12.75" customHeight="1" x14ac:dyDescent="0.2">
      <c r="A130" s="6"/>
      <c r="B130" s="6"/>
      <c r="C130" s="6"/>
      <c r="D130" s="8"/>
    </row>
    <row r="131" spans="1:4" ht="12.75" customHeight="1" x14ac:dyDescent="0.2">
      <c r="A131" s="6"/>
      <c r="B131" s="6"/>
      <c r="C131" s="6"/>
      <c r="D131" s="8"/>
    </row>
    <row r="132" spans="1:4" ht="12.75" customHeight="1" x14ac:dyDescent="0.2">
      <c r="A132" s="6"/>
      <c r="B132" s="6"/>
      <c r="C132" s="6"/>
      <c r="D132" s="8"/>
    </row>
    <row r="133" spans="1:4" ht="12.75" customHeight="1" x14ac:dyDescent="0.2">
      <c r="A133" s="6"/>
      <c r="B133" s="6"/>
      <c r="C133" s="6"/>
      <c r="D133" s="8"/>
    </row>
    <row r="134" spans="1:4" ht="12.75" customHeight="1" x14ac:dyDescent="0.2">
      <c r="A134" s="10"/>
      <c r="B134" s="10"/>
      <c r="C134" s="10"/>
      <c r="D134" s="9"/>
    </row>
    <row r="135" spans="1:4" ht="12.75" customHeight="1" x14ac:dyDescent="0.2">
      <c r="A135" s="10"/>
      <c r="B135" s="10"/>
      <c r="C135" s="10"/>
      <c r="D135" s="9"/>
    </row>
    <row r="136" spans="1:4" ht="12.75" customHeight="1" x14ac:dyDescent="0.2">
      <c r="A136" s="10"/>
      <c r="B136" s="10"/>
      <c r="C136" s="10"/>
      <c r="D136" s="9"/>
    </row>
    <row r="137" spans="1:4" ht="12.75" customHeight="1" x14ac:dyDescent="0.2">
      <c r="A137" s="10"/>
      <c r="B137" s="10"/>
      <c r="C137" s="10"/>
      <c r="D137" s="9"/>
    </row>
    <row r="138" spans="1:4" ht="12.75" customHeight="1" x14ac:dyDescent="0.2">
      <c r="A138" s="10"/>
      <c r="B138" s="10"/>
      <c r="C138" s="10"/>
      <c r="D138" s="9"/>
    </row>
    <row r="139" spans="1:4" ht="12.75" customHeight="1" x14ac:dyDescent="0.2">
      <c r="A139" s="10"/>
      <c r="B139" s="10"/>
      <c r="C139" s="10"/>
      <c r="D139" s="9"/>
    </row>
    <row r="140" spans="1:4" ht="12.75" customHeight="1" x14ac:dyDescent="0.2">
      <c r="A140" s="10"/>
      <c r="B140" s="10"/>
      <c r="C140" s="10"/>
      <c r="D140" s="9"/>
    </row>
    <row r="141" spans="1:4" ht="12.75" customHeight="1" x14ac:dyDescent="0.2">
      <c r="A141" s="10"/>
      <c r="B141" s="10"/>
      <c r="C141" s="10"/>
      <c r="D141" s="9"/>
    </row>
    <row r="142" spans="1:4" ht="12.75" customHeight="1" x14ac:dyDescent="0.2">
      <c r="A142" s="10"/>
      <c r="B142" s="10"/>
      <c r="C142" s="10"/>
      <c r="D142" s="9"/>
    </row>
    <row r="143" spans="1:4" ht="12.75" customHeight="1" x14ac:dyDescent="0.2">
      <c r="A143" s="6"/>
      <c r="B143" s="6"/>
      <c r="C143" s="6"/>
      <c r="D143" s="8"/>
    </row>
    <row r="144" spans="1:4" ht="12.75" customHeight="1" x14ac:dyDescent="0.2">
      <c r="A144" s="6"/>
      <c r="B144" s="6"/>
      <c r="C144" s="6"/>
      <c r="D144" s="8"/>
    </row>
    <row r="145" spans="1:4" ht="12.75" customHeight="1" x14ac:dyDescent="0.2">
      <c r="A145" s="6"/>
      <c r="B145" s="6"/>
      <c r="C145" s="6"/>
      <c r="D145" s="8"/>
    </row>
    <row r="146" spans="1:4" ht="12.75" customHeight="1" x14ac:dyDescent="0.2">
      <c r="A146" s="10"/>
      <c r="B146" s="10"/>
      <c r="C146" s="10"/>
      <c r="D146" s="9"/>
    </row>
    <row r="147" spans="1:4" ht="12.75" customHeight="1" x14ac:dyDescent="0.2">
      <c r="A147" s="10"/>
      <c r="B147" s="10"/>
      <c r="C147" s="10"/>
      <c r="D147" s="9"/>
    </row>
    <row r="148" spans="1:4" ht="12.75" customHeight="1" x14ac:dyDescent="0.2">
      <c r="A148" s="10"/>
      <c r="B148" s="10"/>
      <c r="C148" s="10"/>
      <c r="D148" s="9"/>
    </row>
    <row r="149" spans="1:4" ht="12.75" customHeight="1" x14ac:dyDescent="0.2">
      <c r="A149" s="6"/>
      <c r="B149" s="6"/>
      <c r="C149" s="6"/>
      <c r="D149" s="8"/>
    </row>
    <row r="150" spans="1:4" ht="12.75" customHeight="1" x14ac:dyDescent="0.2">
      <c r="A150" s="6"/>
      <c r="B150" s="6"/>
      <c r="C150" s="6"/>
      <c r="D150" s="8"/>
    </row>
    <row r="151" spans="1:4" ht="12.75" customHeight="1" x14ac:dyDescent="0.2">
      <c r="A151" s="6"/>
      <c r="B151" s="6"/>
      <c r="C151" s="6"/>
      <c r="D151" s="8"/>
    </row>
    <row r="152" spans="1:4" ht="25.5" customHeight="1" x14ac:dyDescent="0.2">
      <c r="A152" s="4"/>
      <c r="B152" s="4"/>
      <c r="C152" s="4"/>
      <c r="D152" s="7"/>
    </row>
    <row r="153" spans="1:4" ht="12.75" customHeight="1" x14ac:dyDescent="0.2">
      <c r="A153" s="6"/>
      <c r="B153" s="6"/>
      <c r="C153" s="6"/>
      <c r="D153" s="5"/>
    </row>
    <row r="154" spans="1:4" x14ac:dyDescent="0.2">
      <c r="A154" s="6"/>
      <c r="B154" s="6"/>
      <c r="C154" s="6"/>
      <c r="D154" s="5"/>
    </row>
    <row r="155" spans="1:4" x14ac:dyDescent="0.2">
      <c r="A155" s="6"/>
      <c r="B155" s="6"/>
      <c r="C155" s="6"/>
      <c r="D155" s="5"/>
    </row>
    <row r="156" spans="1:4" x14ac:dyDescent="0.2">
      <c r="A156" s="6"/>
      <c r="B156" s="6"/>
      <c r="C156" s="6"/>
      <c r="D156" s="5"/>
    </row>
    <row r="157" spans="1:4" x14ac:dyDescent="0.2">
      <c r="A157" s="6"/>
      <c r="B157" s="6"/>
      <c r="C157" s="6"/>
      <c r="D157" s="5"/>
    </row>
    <row r="158" spans="1:4" ht="24.75" customHeight="1" x14ac:dyDescent="0.2">
      <c r="A158" s="4"/>
      <c r="B158" s="4"/>
      <c r="C158" s="4"/>
    </row>
    <row r="160" spans="1:4" x14ac:dyDescent="0.2">
      <c r="D160" s="3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</sheetData>
  <sheetProtection selectLockedCells="1" selectUnlockedCells="1"/>
  <mergeCells count="4">
    <mergeCell ref="A108:D108"/>
    <mergeCell ref="A1:B1"/>
    <mergeCell ref="A3:E3"/>
    <mergeCell ref="A2:I2"/>
  </mergeCells>
  <pageMargins left="0.78749999999999998" right="0.78749999999999998" top="0.98402777777777772" bottom="0.98402777777777772" header="0.51180555555555551" footer="0.51180555555555551"/>
  <pageSetup paperSize="9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2024-04-03T14:53:56Z</cp:lastPrinted>
  <dcterms:created xsi:type="dcterms:W3CDTF">2020-02-03T13:00:12Z</dcterms:created>
  <dcterms:modified xsi:type="dcterms:W3CDTF">2024-07-09T07:54:45Z</dcterms:modified>
</cp:coreProperties>
</file>