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L70" authorId="0">
      <text>
        <r>
          <rPr>
            <sz val="9"/>
            <rFont val="Tahoma"/>
            <family val="2"/>
          </rPr>
          <t xml:space="preserve">Konkrérní použití na PD Stadion kabiny
</t>
        </r>
      </text>
    </comment>
    <comment ref="L65" authorId="0">
      <text>
        <r>
          <rPr>
            <sz val="9"/>
            <rFont val="Tahoma"/>
            <family val="2"/>
          </rPr>
          <t xml:space="preserve">Přesun částky 400 tis. Na podlahu do příspěvku na provoz, zařazení PD - stadion kabiny - fáze studie
</t>
        </r>
      </text>
    </comment>
    <comment ref="L66" authorId="0">
      <text>
        <r>
          <rPr>
            <sz val="9"/>
            <rFont val="Tahoma"/>
            <family val="2"/>
          </rPr>
          <t xml:space="preserve">příspěvek na provoz navýšen o 85 tis.okna, 400 tis.podlaha v hale - přesun již schválených prostředků
</t>
        </r>
      </text>
    </comment>
    <comment ref="L64" authorId="0">
      <text>
        <r>
          <rPr>
            <sz val="9"/>
            <rFont val="Tahoma"/>
            <family val="2"/>
          </rPr>
          <t xml:space="preserve">plně kryto dotacemi z Vinařského fondu, určeno pro MaK
</t>
        </r>
      </text>
    </comment>
    <comment ref="L72" authorId="0">
      <text>
        <r>
          <rPr>
            <sz val="9"/>
            <rFont val="Tahoma"/>
            <family val="2"/>
          </rPr>
          <t xml:space="preserve">Plně kryto dotacemi
</t>
        </r>
      </text>
    </comment>
    <comment ref="L76" authorId="0">
      <text>
        <r>
          <rPr>
            <sz val="9"/>
            <rFont val="Tahoma"/>
            <family val="2"/>
          </rPr>
          <t xml:space="preserve">Plně kryto dotacemi
</t>
        </r>
      </text>
    </comment>
    <comment ref="R2" authorId="0">
      <text>
        <r>
          <rPr>
            <b/>
            <sz val="9"/>
            <rFont val="Tahoma"/>
            <family val="0"/>
          </rPr>
          <t>Jana Fabigová:</t>
        </r>
        <r>
          <rPr>
            <sz val="9"/>
            <rFont val="Tahoma"/>
            <family val="0"/>
          </rPr>
          <t xml:space="preserve">
ZM 5.11.2020
</t>
        </r>
      </text>
    </comment>
    <comment ref="T2" authorId="0">
      <text>
        <r>
          <rPr>
            <b/>
            <sz val="9"/>
            <rFont val="Tahoma"/>
            <family val="0"/>
          </rPr>
          <t>Jana Fabigová:</t>
        </r>
        <r>
          <rPr>
            <sz val="9"/>
            <rFont val="Tahoma"/>
            <family val="0"/>
          </rPr>
          <t xml:space="preserve">
ZM 5.11.2020
</t>
        </r>
      </text>
    </comment>
    <comment ref="T8" authorId="0">
      <text>
        <r>
          <rPr>
            <sz val="9"/>
            <rFont val="Tahoma"/>
            <family val="2"/>
          </rPr>
          <t>U dopravy vyšší výběr parkovného a sankčních poplatků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T5" authorId="0">
      <text>
        <r>
          <rPr>
            <sz val="9"/>
            <rFont val="Tahoma"/>
            <family val="2"/>
          </rPr>
          <t xml:space="preserve">Navýšení dsňových příjmů po vyhodnocení reálných příjmů 
</t>
        </r>
      </text>
    </comment>
    <comment ref="T7" authorId="0">
      <text>
        <r>
          <rPr>
            <sz val="9"/>
            <rFont val="Tahoma"/>
            <family val="2"/>
          </rPr>
          <t>Dotace Mze ČR na vypracování lesních hospodářských osnov</t>
        </r>
      </text>
    </comment>
    <comment ref="T53" authorId="0">
      <text>
        <r>
          <rPr>
            <sz val="9"/>
            <rFont val="Tahoma"/>
            <family val="2"/>
          </rPr>
          <t xml:space="preserve">Kryto dotací Mze ČR na vypracování lesních hospodářských osnov
</t>
        </r>
      </text>
    </comment>
    <comment ref="T9" authorId="0">
      <text>
        <r>
          <rPr>
            <sz val="9"/>
            <rFont val="Tahoma"/>
            <family val="2"/>
          </rPr>
          <t xml:space="preserve">Snížení odpisů z Fondu investic u PO. Fond investic je tvořen pouze odpisy z nedotovaného majetku. Majetek pořízený z dotace netvoří Fond investic, ale zvyšuje výnosy.
</t>
        </r>
      </text>
    </comment>
    <comment ref="T13" authorId="0">
      <text>
        <r>
          <rPr>
            <sz val="9"/>
            <rFont val="Tahoma"/>
            <family val="2"/>
          </rPr>
          <t xml:space="preserve">Snížení očekávaných příjmů v oblasti kultury z důvodu nerealizovaných akcí kvůli COVID-19
</t>
        </r>
      </text>
    </comment>
    <comment ref="T14" authorId="0">
      <text>
        <r>
          <rPr>
            <sz val="9"/>
            <rFont val="Tahoma"/>
            <family val="2"/>
          </rPr>
          <t xml:space="preserve">Snížení odpisů z Fondu investic u PO. Fond investic je tvořen pouze odpisy z nedotovaného majetku. Majetek pořízený z dotace netvoří Fond investic, ale zvyšuje výnosy.
</t>
        </r>
      </text>
    </comment>
    <comment ref="T16" authorId="0">
      <text>
        <r>
          <rPr>
            <sz val="9"/>
            <rFont val="Tahoma"/>
            <family val="2"/>
          </rPr>
          <t>Zvýšení rozpočtu v návaznosti na reálný stav - vyšší tržby z pohřebnictví, činnosti MS, bytového hospodářství apod.</t>
        </r>
      </text>
    </comment>
    <comment ref="T17" authorId="0">
      <text>
        <r>
          <rPr>
            <sz val="9"/>
            <rFont val="Tahoma"/>
            <family val="2"/>
          </rPr>
          <t xml:space="preserve">Zvýšené výnosy ze zeleně - nakoupení a následný prodej stromků aj., zvýšený příjem z tříděných odpadů
</t>
        </r>
      </text>
    </comment>
    <comment ref="T18" authorId="0">
      <text>
        <r>
          <rPr>
            <sz val="9"/>
            <rFont val="Tahoma"/>
            <family val="2"/>
          </rPr>
          <t xml:space="preserve">Oproti rozpočtu jsou podstatně vyšší příjmy z činnosti OS Penzion
</t>
        </r>
      </text>
    </comment>
    <comment ref="T19" authorId="0">
      <text>
        <r>
          <rPr>
            <sz val="9"/>
            <rFont val="Tahoma"/>
            <family val="2"/>
          </rPr>
          <t xml:space="preserve">Zvýšený výběr sankčních plateb Městské policie
</t>
        </r>
      </text>
    </comment>
    <comment ref="T31" authorId="0">
      <text>
        <r>
          <rPr>
            <sz val="9"/>
            <rFont val="Tahoma"/>
            <family val="2"/>
          </rPr>
          <t xml:space="preserve">Upřesnění objemu Veřejnosprávních smluv dle reality
</t>
        </r>
      </text>
    </comment>
    <comment ref="T32" authorId="0">
      <text>
        <r>
          <rPr>
            <sz val="9"/>
            <rFont val="Tahoma"/>
            <family val="2"/>
          </rPr>
          <t xml:space="preserve">Upřesnění dotace dle dodatku MPSV
</t>
        </r>
      </text>
    </comment>
    <comment ref="T46" authorId="0">
      <text>
        <r>
          <rPr>
            <sz val="9"/>
            <rFont val="Tahoma"/>
            <family val="2"/>
          </rPr>
          <t xml:space="preserve">Dotace pro MŠ Na Sídlišti, tzv. průtoková
</t>
        </r>
      </text>
    </comment>
    <comment ref="T48" authorId="0">
      <text>
        <r>
          <rPr>
            <sz val="9"/>
            <rFont val="Tahoma"/>
            <family val="2"/>
          </rPr>
          <t xml:space="preserve">Dotace z MK ČR no opravu kaple, rozpočtovaná také na výdajové straně
</t>
        </r>
      </text>
    </comment>
    <comment ref="T49" authorId="0">
      <text>
        <r>
          <rPr>
            <sz val="9"/>
            <rFont val="Tahoma"/>
            <family val="2"/>
          </rPr>
          <t xml:space="preserve">Účelová dotace, jejíž obsah zajistil MěÚ, tedy je celá nasměřované 
</t>
        </r>
      </text>
    </comment>
    <comment ref="T56" authorId="0">
      <text>
        <r>
          <rPr>
            <sz val="9"/>
            <rFont val="Tahoma"/>
            <family val="2"/>
          </rPr>
          <t xml:space="preserve">Průtoková dotace plně hrazená MŠMT
</t>
        </r>
      </text>
    </comment>
    <comment ref="T64" authorId="0">
      <text>
        <r>
          <rPr>
            <sz val="9"/>
            <rFont val="Tahoma"/>
            <family val="2"/>
          </rPr>
          <t>Dotace na obnovu kulturních památek na obnovu kaple na hřbitově
je ve výši 600 tis.Kč. Současně se zde projeví snížení rozpočtu MaK o stejnou částku, jako vyly sníženy příjmy. Tedy o 2 mil.Kč</t>
        </r>
      </text>
    </comment>
    <comment ref="T70" authorId="0">
      <text>
        <r>
          <rPr>
            <sz val="9"/>
            <rFont val="Tahoma"/>
            <family val="2"/>
          </rPr>
          <t xml:space="preserve">Dotace z ÚP na mzdové náklady zaměstnanců OS Městské služby
</t>
        </r>
      </text>
    </comment>
    <comment ref="T71" authorId="0">
      <text>
        <r>
          <rPr>
            <sz val="9"/>
            <rFont val="Tahoma"/>
            <family val="2"/>
          </rPr>
          <t xml:space="preserve">Zvýšené náklady na odpadové hospodářství (700 tis.Kč) a nákup zeleně k prodeji, což se odrazilo ve zvýšených příjmech
</t>
        </r>
      </text>
    </comment>
    <comment ref="T50" authorId="0">
      <text>
        <r>
          <rPr>
            <sz val="9"/>
            <rFont val="Tahoma"/>
            <family val="2"/>
          </rPr>
          <t xml:space="preserve">Dotace na již zrealizovanou stavbu - retenční nádrže v kině
</t>
        </r>
      </text>
    </comment>
    <comment ref="T60" authorId="0">
      <text>
        <r>
          <rPr>
            <sz val="9"/>
            <rFont val="Tahoma"/>
            <family val="0"/>
          </rPr>
          <t xml:space="preserve">Mimořádné navýšení provozního příspěvku pro rok 2020 na stravovací zařízení a šatní skříňky
</t>
        </r>
      </text>
    </comment>
  </commentList>
</comments>
</file>

<file path=xl/sharedStrings.xml><?xml version="1.0" encoding="utf-8"?>
<sst xmlns="http://schemas.openxmlformats.org/spreadsheetml/2006/main" count="140" uniqueCount="127">
  <si>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</si>
  <si>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</si>
  <si>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</si>
  <si>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</si>
  <si>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</si>
  <si>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</si>
  <si>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</si>
  <si>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</si>
  <si>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</si>
  <si>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MŠ Na Sídlišti</t>
  </si>
  <si>
    <t>Mateřské školy</t>
  </si>
  <si>
    <t>Základní školy</t>
  </si>
  <si>
    <t>Využití volného času dětí a mládeže</t>
  </si>
  <si>
    <t>USES I.</t>
  </si>
  <si>
    <t>USES II.</t>
  </si>
  <si>
    <t>Dotace na SB Žižkova II. 174035</t>
  </si>
  <si>
    <t>Dotace na úpravu areálu DDM 184009</t>
  </si>
  <si>
    <t>Cyklostezka Masarykovo nám., ul.Bratislavská  184008</t>
  </si>
  <si>
    <t>Strategické řízení a pasportizace města ORG 191004</t>
  </si>
  <si>
    <t>návrh rozpočtu 2020</t>
  </si>
  <si>
    <t>druhové třídění</t>
  </si>
  <si>
    <t>Celková bilance návrhu rozpočtu města Hustopeče na rok 2020 (v tis.Kč)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</si>
  <si>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</si>
  <si>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</si>
  <si>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</si>
  <si>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</si>
  <si>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</si>
  <si>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</si>
  <si>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</si>
  <si>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</si>
  <si>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</si>
  <si>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</si>
  <si>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</si>
  <si>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</si>
  <si>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</si>
  <si>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</si>
  <si>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</si>
  <si>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</si>
  <si>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</si>
  <si>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</si>
  <si>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</si>
  <si>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</si>
  <si>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</si>
  <si>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</si>
  <si>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</si>
  <si>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</si>
  <si>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</si>
  <si>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</si>
  <si>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</si>
  <si>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</si>
  <si>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</si>
  <si>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</si>
  <si>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</si>
  <si>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</si>
  <si>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</si>
  <si>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</si>
  <si>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</si>
  <si>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</si>
  <si>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</si>
  <si>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</si>
  <si>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</si>
  <si>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</si>
  <si>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</si>
  <si>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MŚ Školní</t>
  </si>
  <si>
    <t>ZŚ Nádražní</t>
  </si>
  <si>
    <t>SPOZaM</t>
  </si>
  <si>
    <t>CVČ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</si>
  <si>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</si>
  <si>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</si>
  <si>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</si>
  <si>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</si>
  <si>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</si>
  <si>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</si>
  <si>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</si>
  <si>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</si>
  <si>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</si>
  <si>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</si>
  <si>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Vysoké školy</t>
  </si>
  <si>
    <t>35xx</t>
  </si>
  <si>
    <t>Zdravotnictví</t>
  </si>
  <si>
    <t>rozpočet včetně 1.RO 2020</t>
  </si>
  <si>
    <t>návrh1.RO 2020</t>
  </si>
  <si>
    <t>1.rozpočtové opatření</t>
  </si>
  <si>
    <t>2.rozpočtové opatření</t>
  </si>
  <si>
    <t>návrh 2.RO 2020</t>
  </si>
  <si>
    <t>rozpočet včetně 2.RO 2020</t>
  </si>
  <si>
    <t>Neinvestiční přijaté transfery od obcí</t>
  </si>
  <si>
    <t>3.rozpočtové opatření</t>
  </si>
  <si>
    <t>návrh 3.RO 2020</t>
  </si>
  <si>
    <t>rozpočet včetně 3.RO 2020</t>
  </si>
  <si>
    <t>4.rozpočtové opatření</t>
  </si>
  <si>
    <t>návrh 4.RO 2020</t>
  </si>
  <si>
    <t>rozpočet včetně 4.RO 2020</t>
  </si>
  <si>
    <t>výkon sociální práce</t>
  </si>
  <si>
    <t>Pečovatelská služba z JMK</t>
  </si>
  <si>
    <t>Dotace z JMK</t>
  </si>
  <si>
    <t>Dotace z VF - pro MaK</t>
  </si>
  <si>
    <t>5.rozpočtové opatření</t>
  </si>
  <si>
    <t>návrh 5.RO 2020</t>
  </si>
  <si>
    <t>rozpočet včetně 5.RO 2020</t>
  </si>
  <si>
    <t>Mimořádná provozní dotace</t>
  </si>
  <si>
    <t>Dotace ŽP retenční nádrž</t>
  </si>
  <si>
    <t>6.rozpočtové opatření</t>
  </si>
  <si>
    <t>návrh 6.RO 2020</t>
  </si>
  <si>
    <t>rozpočet včetně 6.RO 2020</t>
  </si>
  <si>
    <t>org.třídění RS - ORJ, UZ…</t>
  </si>
  <si>
    <t>MŠ Na Sídlišti I.etapa</t>
  </si>
  <si>
    <t>Modernizace ZŠ Hustopeče, Nádražní 4</t>
  </si>
  <si>
    <t>Státní fond kinematografie</t>
  </si>
  <si>
    <t>Rozvoj venkovního zázemípři CVČ</t>
  </si>
  <si>
    <t>Dotace z JMK na TIC</t>
  </si>
  <si>
    <t>Dotace z JMK na Hustopečské skákání</t>
  </si>
  <si>
    <t>Volby do krajů</t>
  </si>
  <si>
    <t>SPOD</t>
  </si>
  <si>
    <t>Mimořádná dotace COVID Penzion</t>
  </si>
  <si>
    <t>7.rozpočtové opatření</t>
  </si>
  <si>
    <t>návrh 7.RO 2020</t>
  </si>
  <si>
    <t>rozpočet včetně 7.RO 2020</t>
  </si>
  <si>
    <t>Dotace MŠMT OP VVV Rovný přístup</t>
  </si>
  <si>
    <t>8.rozpočtové opatření</t>
  </si>
  <si>
    <t>návrh 8.RO 2020</t>
  </si>
  <si>
    <t>rozpočet včetně 8.RO 2020</t>
  </si>
  <si>
    <t>Správa v lesním hospodářství</t>
  </si>
  <si>
    <t>Dotace JMK - oprava kaple na hřbitově</t>
  </si>
  <si>
    <t>Dotace stav.úřad</t>
  </si>
  <si>
    <t>Dotace retenční nádrž kino</t>
  </si>
  <si>
    <t>Dotace ÚP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</si>
</sst>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0"/>
    </font>
    <font>
      <sz val="7"/>
      <name val="Arial CE"/>
      <family val="2"/>
    </font>
    <font>
      <sz val="9"/>
      <name val="Tahoma"/>
      <family val="2"/>
    </font>
    <font>
      <b/>
      <sz val="9"/>
      <name val="Arial CE"/>
      <family val="2"/>
    </font>
    <font>
      <b/>
      <sz val="13"/>
      <name val="Arial CE"/>
      <family val="0"/>
    </font>
    <font>
      <b/>
      <sz val="11"/>
      <name val="Arial CE"/>
      <family val="0"/>
    </font>
    <font>
      <b/>
      <sz val="9"/>
      <name val="Tahoma"/>
      <family val="0"/>
    </font>
    <font>
      <b/>
      <sz val="7"/>
      <name val="Arial CE"/>
      <family val="0"/>
    </font>
    <font>
      <b/>
      <i/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4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5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6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2" fillId="0" borderId="15" applyNumberFormat="0" applyFill="0" applyAlignment="0" applyProtection="0"/>
    <xf numFmtId="0" fontId="18" fillId="0" borderId="16" applyNumberFormat="0" applyFill="0" applyAlignment="0" applyProtection="0"/>
    <xf numFmtId="0" fontId="53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5" fillId="47" borderId="17" applyNumberFormat="0" applyAlignment="0" applyProtection="0"/>
    <xf numFmtId="0" fontId="56" fillId="48" borderId="17" applyNumberFormat="0" applyAlignment="0" applyProtection="0"/>
    <xf numFmtId="0" fontId="57" fillId="48" borderId="18" applyNumberFormat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9" xfId="0" applyFont="1" applyBorder="1" applyAlignment="1">
      <alignment horizontal="left" wrapText="1" indent="1"/>
    </xf>
    <xf numFmtId="0" fontId="2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120" applyFont="1" applyBorder="1">
      <alignment/>
      <protection/>
    </xf>
    <xf numFmtId="3" fontId="25" fillId="0" borderId="0" xfId="120" applyNumberFormat="1" applyFont="1" applyFill="1" applyBorder="1">
      <alignment/>
      <protection/>
    </xf>
    <xf numFmtId="0" fontId="2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wrapText="1" indent="1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5" fillId="0" borderId="0" xfId="120" applyFont="1" applyFill="1" applyBorder="1" applyAlignment="1">
      <alignment horizontal="center" vertical="center" wrapText="1"/>
      <protection/>
    </xf>
    <xf numFmtId="0" fontId="25" fillId="0" borderId="0" xfId="120" applyFont="1" applyFill="1" applyBorder="1">
      <alignment/>
      <protection/>
    </xf>
    <xf numFmtId="0" fontId="29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27" borderId="21" xfId="0" applyFont="1" applyFill="1" applyBorder="1" applyAlignment="1">
      <alignment horizontal="center"/>
    </xf>
    <xf numFmtId="0" fontId="22" fillId="27" borderId="21" xfId="0" applyFont="1" applyFill="1" applyBorder="1" applyAlignment="1">
      <alignment horizontal="center"/>
    </xf>
    <xf numFmtId="0" fontId="22" fillId="27" borderId="21" xfId="0" applyFont="1" applyFill="1" applyBorder="1" applyAlignment="1">
      <alignment horizontal="left" wrapText="1" indent="1"/>
    </xf>
    <xf numFmtId="3" fontId="0" fillId="27" borderId="21" xfId="0" applyNumberFormat="1" applyFill="1" applyBorder="1" applyAlignment="1">
      <alignment/>
    </xf>
    <xf numFmtId="3" fontId="22" fillId="27" borderId="21" xfId="0" applyNumberFormat="1" applyFont="1" applyFill="1" applyBorder="1" applyAlignment="1">
      <alignment/>
    </xf>
    <xf numFmtId="0" fontId="22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left" wrapText="1" indent="1"/>
    </xf>
    <xf numFmtId="0" fontId="0" fillId="5" borderId="21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left" wrapText="1" indent="1"/>
    </xf>
    <xf numFmtId="3" fontId="23" fillId="27" borderId="2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7" fillId="0" borderId="21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right"/>
    </xf>
    <xf numFmtId="3" fontId="0" fillId="15" borderId="21" xfId="0" applyNumberFormat="1" applyFill="1" applyBorder="1" applyAlignment="1">
      <alignment/>
    </xf>
    <xf numFmtId="3" fontId="22" fillId="15" borderId="21" xfId="0" applyNumberFormat="1" applyFont="1" applyFill="1" applyBorder="1" applyAlignment="1">
      <alignment/>
    </xf>
    <xf numFmtId="3" fontId="23" fillId="15" borderId="21" xfId="0" applyNumberFormat="1" applyFont="1" applyFill="1" applyBorder="1" applyAlignment="1">
      <alignment/>
    </xf>
    <xf numFmtId="3" fontId="0" fillId="7" borderId="21" xfId="0" applyNumberFormat="1" applyFill="1" applyBorder="1" applyAlignment="1">
      <alignment/>
    </xf>
    <xf numFmtId="3" fontId="22" fillId="7" borderId="21" xfId="0" applyNumberFormat="1" applyFont="1" applyFill="1" applyBorder="1" applyAlignment="1">
      <alignment/>
    </xf>
    <xf numFmtId="3" fontId="0" fillId="7" borderId="21" xfId="0" applyNumberFormat="1" applyFont="1" applyFill="1" applyBorder="1" applyAlignment="1">
      <alignment/>
    </xf>
    <xf numFmtId="3" fontId="23" fillId="7" borderId="21" xfId="0" applyNumberFormat="1" applyFont="1" applyFill="1" applyBorder="1" applyAlignment="1">
      <alignment/>
    </xf>
    <xf numFmtId="0" fontId="0" fillId="5" borderId="21" xfId="0" applyFill="1" applyBorder="1" applyAlignment="1">
      <alignment/>
    </xf>
    <xf numFmtId="3" fontId="0" fillId="5" borderId="21" xfId="0" applyNumberFormat="1" applyFill="1" applyBorder="1" applyAlignment="1">
      <alignment/>
    </xf>
    <xf numFmtId="3" fontId="22" fillId="5" borderId="21" xfId="0" applyNumberFormat="1" applyFont="1" applyFill="1" applyBorder="1" applyAlignment="1">
      <alignment/>
    </xf>
    <xf numFmtId="0" fontId="22" fillId="5" borderId="21" xfId="0" applyFont="1" applyFill="1" applyBorder="1" applyAlignment="1">
      <alignment/>
    </xf>
    <xf numFmtId="3" fontId="23" fillId="5" borderId="21" xfId="0" applyNumberFormat="1" applyFont="1" applyFill="1" applyBorder="1" applyAlignment="1">
      <alignment/>
    </xf>
    <xf numFmtId="0" fontId="23" fillId="55" borderId="21" xfId="0" applyFont="1" applyFill="1" applyBorder="1" applyAlignment="1">
      <alignment/>
    </xf>
    <xf numFmtId="3" fontId="23" fillId="2" borderId="21" xfId="0" applyNumberFormat="1" applyFon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22" fillId="2" borderId="21" xfId="0" applyNumberFormat="1" applyFont="1" applyFill="1" applyBorder="1" applyAlignment="1">
      <alignment/>
    </xf>
    <xf numFmtId="0" fontId="0" fillId="3" borderId="21" xfId="0" applyFill="1" applyBorder="1" applyAlignment="1">
      <alignment/>
    </xf>
    <xf numFmtId="3" fontId="0" fillId="3" borderId="21" xfId="0" applyNumberFormat="1" applyFont="1" applyFill="1" applyBorder="1" applyAlignment="1">
      <alignment horizontal="center" wrapText="1"/>
    </xf>
    <xf numFmtId="3" fontId="0" fillId="3" borderId="21" xfId="0" applyNumberFormat="1" applyFill="1" applyBorder="1" applyAlignment="1">
      <alignment/>
    </xf>
    <xf numFmtId="0" fontId="22" fillId="3" borderId="21" xfId="0" applyFont="1" applyFill="1" applyBorder="1" applyAlignment="1">
      <alignment/>
    </xf>
    <xf numFmtId="3" fontId="22" fillId="3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wrapText="1" indent="1"/>
    </xf>
    <xf numFmtId="3" fontId="23" fillId="3" borderId="21" xfId="0" applyNumberFormat="1" applyFont="1" applyFill="1" applyBorder="1" applyAlignment="1">
      <alignment/>
    </xf>
    <xf numFmtId="3" fontId="21" fillId="27" borderId="21" xfId="0" applyNumberFormat="1" applyFont="1" applyFill="1" applyBorder="1" applyAlignment="1">
      <alignment horizontal="center" vertical="center" wrapText="1"/>
    </xf>
    <xf numFmtId="3" fontId="21" fillId="15" borderId="21" xfId="0" applyNumberFormat="1" applyFont="1" applyFill="1" applyBorder="1" applyAlignment="1">
      <alignment horizontal="center" wrapText="1"/>
    </xf>
    <xf numFmtId="0" fontId="21" fillId="15" borderId="21" xfId="0" applyFont="1" applyFill="1" applyBorder="1" applyAlignment="1">
      <alignment horizontal="center" wrapText="1"/>
    </xf>
    <xf numFmtId="3" fontId="21" fillId="7" borderId="21" xfId="0" applyNumberFormat="1" applyFont="1" applyFill="1" applyBorder="1" applyAlignment="1">
      <alignment horizontal="center" wrapText="1"/>
    </xf>
    <xf numFmtId="0" fontId="21" fillId="7" borderId="21" xfId="0" applyFont="1" applyFill="1" applyBorder="1" applyAlignment="1">
      <alignment horizontal="center" wrapText="1"/>
    </xf>
    <xf numFmtId="3" fontId="21" fillId="5" borderId="21" xfId="0" applyNumberFormat="1" applyFont="1" applyFill="1" applyBorder="1" applyAlignment="1">
      <alignment horizontal="center" wrapText="1"/>
    </xf>
    <xf numFmtId="0" fontId="21" fillId="5" borderId="21" xfId="0" applyFont="1" applyFill="1" applyBorder="1" applyAlignment="1">
      <alignment horizontal="center" wrapText="1"/>
    </xf>
    <xf numFmtId="3" fontId="21" fillId="2" borderId="21" xfId="0" applyNumberFormat="1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center" wrapText="1"/>
    </xf>
    <xf numFmtId="3" fontId="21" fillId="3" borderId="21" xfId="0" applyNumberFormat="1" applyFont="1" applyFill="1" applyBorder="1" applyAlignment="1">
      <alignment horizontal="center" wrapText="1"/>
    </xf>
    <xf numFmtId="0" fontId="21" fillId="3" borderId="21" xfId="0" applyFont="1" applyFill="1" applyBorder="1" applyAlignment="1">
      <alignment horizontal="center" wrapText="1"/>
    </xf>
    <xf numFmtId="3" fontId="34" fillId="15" borderId="21" xfId="0" applyNumberFormat="1" applyFont="1" applyFill="1" applyBorder="1" applyAlignment="1">
      <alignment/>
    </xf>
    <xf numFmtId="3" fontId="34" fillId="7" borderId="21" xfId="0" applyNumberFormat="1" applyFont="1" applyFill="1" applyBorder="1" applyAlignment="1">
      <alignment/>
    </xf>
    <xf numFmtId="3" fontId="34" fillId="5" borderId="21" xfId="0" applyNumberFormat="1" applyFont="1" applyFill="1" applyBorder="1" applyAlignment="1">
      <alignment/>
    </xf>
    <xf numFmtId="3" fontId="34" fillId="7" borderId="21" xfId="0" applyNumberFormat="1" applyFont="1" applyFill="1" applyBorder="1" applyAlignment="1">
      <alignment/>
    </xf>
    <xf numFmtId="3" fontId="21" fillId="19" borderId="21" xfId="0" applyNumberFormat="1" applyFont="1" applyFill="1" applyBorder="1" applyAlignment="1">
      <alignment horizontal="center" wrapText="1"/>
    </xf>
    <xf numFmtId="0" fontId="21" fillId="19" borderId="21" xfId="0" applyFont="1" applyFill="1" applyBorder="1" applyAlignment="1">
      <alignment horizontal="center" wrapText="1"/>
    </xf>
    <xf numFmtId="3" fontId="0" fillId="19" borderId="21" xfId="0" applyNumberFormat="1" applyFill="1" applyBorder="1" applyAlignment="1">
      <alignment/>
    </xf>
    <xf numFmtId="3" fontId="22" fillId="19" borderId="21" xfId="0" applyNumberFormat="1" applyFont="1" applyFill="1" applyBorder="1" applyAlignment="1">
      <alignment/>
    </xf>
    <xf numFmtId="3" fontId="23" fillId="19" borderId="21" xfId="0" applyNumberFormat="1" applyFont="1" applyFill="1" applyBorder="1" applyAlignment="1">
      <alignment/>
    </xf>
    <xf numFmtId="3" fontId="34" fillId="19" borderId="21" xfId="0" applyNumberFormat="1" applyFont="1" applyFill="1" applyBorder="1" applyAlignment="1">
      <alignment/>
    </xf>
    <xf numFmtId="3" fontId="21" fillId="6" borderId="21" xfId="0" applyNumberFormat="1" applyFont="1" applyFill="1" applyBorder="1" applyAlignment="1">
      <alignment horizontal="center" wrapText="1"/>
    </xf>
    <xf numFmtId="0" fontId="21" fillId="6" borderId="21" xfId="0" applyFont="1" applyFill="1" applyBorder="1" applyAlignment="1">
      <alignment horizontal="center" wrapText="1"/>
    </xf>
    <xf numFmtId="0" fontId="0" fillId="6" borderId="21" xfId="0" applyFill="1" applyBorder="1" applyAlignment="1">
      <alignment/>
    </xf>
    <xf numFmtId="3" fontId="22" fillId="6" borderId="21" xfId="0" applyNumberFormat="1" applyFont="1" applyFill="1" applyBorder="1" applyAlignment="1">
      <alignment/>
    </xf>
    <xf numFmtId="3" fontId="23" fillId="6" borderId="21" xfId="0" applyNumberFormat="1" applyFont="1" applyFill="1" applyBorder="1" applyAlignment="1">
      <alignment/>
    </xf>
    <xf numFmtId="3" fontId="0" fillId="6" borderId="21" xfId="0" applyNumberFormat="1" applyFont="1" applyFill="1" applyBorder="1" applyAlignment="1">
      <alignment/>
    </xf>
    <xf numFmtId="0" fontId="23" fillId="6" borderId="21" xfId="0" applyFont="1" applyFill="1" applyBorder="1" applyAlignment="1">
      <alignment/>
    </xf>
    <xf numFmtId="0" fontId="27" fillId="5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27" borderId="21" xfId="0" applyFont="1" applyFill="1" applyBorder="1" applyAlignment="1">
      <alignment horizontal="center"/>
    </xf>
    <xf numFmtId="0" fontId="27" fillId="27" borderId="21" xfId="0" applyFont="1" applyFill="1" applyBorder="1" applyAlignment="1">
      <alignment horizontal="center"/>
    </xf>
    <xf numFmtId="3" fontId="21" fillId="56" borderId="21" xfId="0" applyNumberFormat="1" applyFont="1" applyFill="1" applyBorder="1" applyAlignment="1">
      <alignment horizontal="center" wrapText="1"/>
    </xf>
    <xf numFmtId="0" fontId="21" fillId="56" borderId="21" xfId="0" applyFont="1" applyFill="1" applyBorder="1" applyAlignment="1">
      <alignment horizontal="center" wrapText="1"/>
    </xf>
    <xf numFmtId="0" fontId="22" fillId="56" borderId="21" xfId="0" applyFont="1" applyFill="1" applyBorder="1" applyAlignment="1">
      <alignment/>
    </xf>
    <xf numFmtId="3" fontId="22" fillId="56" borderId="21" xfId="0" applyNumberFormat="1" applyFont="1" applyFill="1" applyBorder="1" applyAlignment="1">
      <alignment/>
    </xf>
    <xf numFmtId="0" fontId="0" fillId="56" borderId="21" xfId="0" applyFill="1" applyBorder="1" applyAlignment="1">
      <alignment/>
    </xf>
    <xf numFmtId="3" fontId="0" fillId="56" borderId="21" xfId="0" applyNumberFormat="1" applyFont="1" applyFill="1" applyBorder="1" applyAlignment="1">
      <alignment/>
    </xf>
    <xf numFmtId="0" fontId="23" fillId="56" borderId="21" xfId="0" applyFont="1" applyFill="1" applyBorder="1" applyAlignment="1">
      <alignment/>
    </xf>
    <xf numFmtId="3" fontId="23" fillId="56" borderId="21" xfId="0" applyNumberFormat="1" applyFont="1" applyFill="1" applyBorder="1" applyAlignment="1">
      <alignment/>
    </xf>
    <xf numFmtId="3" fontId="26" fillId="15" borderId="21" xfId="0" applyNumberFormat="1" applyFont="1" applyFill="1" applyBorder="1" applyAlignment="1">
      <alignment/>
    </xf>
    <xf numFmtId="3" fontId="26" fillId="7" borderId="21" xfId="0" applyNumberFormat="1" applyFont="1" applyFill="1" applyBorder="1" applyAlignment="1">
      <alignment/>
    </xf>
    <xf numFmtId="3" fontId="27" fillId="55" borderId="21" xfId="0" applyNumberFormat="1" applyFont="1" applyFill="1" applyBorder="1" applyAlignment="1">
      <alignment/>
    </xf>
    <xf numFmtId="3" fontId="36" fillId="55" borderId="21" xfId="0" applyNumberFormat="1" applyFont="1" applyFill="1" applyBorder="1" applyAlignment="1">
      <alignment/>
    </xf>
    <xf numFmtId="3" fontId="27" fillId="15" borderId="21" xfId="0" applyNumberFormat="1" applyFont="1" applyFill="1" applyBorder="1" applyAlignment="1">
      <alignment/>
    </xf>
    <xf numFmtId="3" fontId="26" fillId="15" borderId="21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0" fontId="27" fillId="55" borderId="21" xfId="0" applyFont="1" applyFill="1" applyBorder="1" applyAlignment="1">
      <alignment/>
    </xf>
    <xf numFmtId="3" fontId="27" fillId="7" borderId="21" xfId="0" applyNumberFormat="1" applyFont="1" applyFill="1" applyBorder="1" applyAlignment="1">
      <alignment/>
    </xf>
    <xf numFmtId="3" fontId="26" fillId="7" borderId="21" xfId="0" applyNumberFormat="1" applyFont="1" applyFill="1" applyBorder="1" applyAlignment="1">
      <alignment/>
    </xf>
    <xf numFmtId="0" fontId="27" fillId="5" borderId="21" xfId="0" applyFont="1" applyFill="1" applyBorder="1" applyAlignment="1">
      <alignment/>
    </xf>
    <xf numFmtId="3" fontId="27" fillId="2" borderId="21" xfId="0" applyNumberFormat="1" applyFont="1" applyFill="1" applyBorder="1" applyAlignment="1">
      <alignment/>
    </xf>
    <xf numFmtId="3" fontId="27" fillId="3" borderId="21" xfId="0" applyNumberFormat="1" applyFont="1" applyFill="1" applyBorder="1" applyAlignment="1">
      <alignment/>
    </xf>
    <xf numFmtId="0" fontId="37" fillId="0" borderId="21" xfId="0" applyFont="1" applyFill="1" applyBorder="1" applyAlignment="1">
      <alignment horizontal="center" vertical="center" wrapText="1"/>
    </xf>
    <xf numFmtId="2" fontId="32" fillId="56" borderId="21" xfId="0" applyNumberFormat="1" applyFont="1" applyFill="1" applyBorder="1" applyAlignment="1">
      <alignment horizontal="center" wrapText="1"/>
    </xf>
    <xf numFmtId="2" fontId="32" fillId="6" borderId="21" xfId="0" applyNumberFormat="1" applyFont="1" applyFill="1" applyBorder="1" applyAlignment="1">
      <alignment horizontal="center" wrapText="1"/>
    </xf>
    <xf numFmtId="2" fontId="32" fillId="19" borderId="21" xfId="0" applyNumberFormat="1" applyFont="1" applyFill="1" applyBorder="1" applyAlignment="1">
      <alignment horizontal="center" wrapText="1"/>
    </xf>
    <xf numFmtId="2" fontId="32" fillId="3" borderId="21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center" wrapText="1"/>
    </xf>
    <xf numFmtId="0" fontId="33" fillId="27" borderId="21" xfId="0" applyFont="1" applyFill="1" applyBorder="1" applyAlignment="1">
      <alignment horizontal="center" wrapText="1"/>
    </xf>
    <xf numFmtId="2" fontId="32" fillId="15" borderId="21" xfId="0" applyNumberFormat="1" applyFont="1" applyFill="1" applyBorder="1" applyAlignment="1">
      <alignment horizontal="center" wrapText="1"/>
    </xf>
    <xf numFmtId="2" fontId="32" fillId="7" borderId="21" xfId="0" applyNumberFormat="1" applyFont="1" applyFill="1" applyBorder="1" applyAlignment="1">
      <alignment horizontal="center" wrapText="1"/>
    </xf>
    <xf numFmtId="2" fontId="32" fillId="5" borderId="21" xfId="0" applyNumberFormat="1" applyFont="1" applyFill="1" applyBorder="1" applyAlignment="1">
      <alignment horizontal="center" wrapText="1"/>
    </xf>
    <xf numFmtId="2" fontId="32" fillId="2" borderId="21" xfId="0" applyNumberFormat="1" applyFont="1" applyFill="1" applyBorder="1" applyAlignment="1">
      <alignment horizontal="center" wrapText="1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4"/>
  <sheetViews>
    <sheetView tabSelected="1" zoomScalePageLayoutView="0" workbookViewId="0" topLeftCell="A1">
      <selection activeCell="AB72" sqref="AB72"/>
    </sheetView>
  </sheetViews>
  <sheetFormatPr defaultColWidth="9.00390625" defaultRowHeight="12.75"/>
  <cols>
    <col min="1" max="1" width="5.375" style="0" customWidth="1"/>
    <col min="2" max="2" width="5.75390625" style="0" customWidth="1"/>
    <col min="3" max="3" width="6.875" style="0" customWidth="1"/>
    <col min="4" max="4" width="42.375" style="0" customWidth="1"/>
    <col min="5" max="5" width="9.625" style="0" bestFit="1" customWidth="1"/>
    <col min="6" max="6" width="6.00390625" style="0" customWidth="1"/>
    <col min="7" max="7" width="8.75390625" style="0" customWidth="1"/>
    <col min="8" max="8" width="6.00390625" style="0" customWidth="1"/>
    <col min="9" max="9" width="8.875" style="0" customWidth="1"/>
    <col min="10" max="10" width="5.25390625" style="0" customWidth="1"/>
    <col min="11" max="11" width="9.125" style="0" customWidth="1"/>
    <col min="12" max="12" width="5.375" style="0" customWidth="1"/>
    <col min="13" max="13" width="10.375" style="0" bestFit="1" customWidth="1"/>
    <col min="14" max="14" width="5.75390625" style="0" customWidth="1"/>
    <col min="15" max="15" width="9.875" style="0" bestFit="1" customWidth="1"/>
    <col min="16" max="16" width="7.125" style="0" customWidth="1"/>
    <col min="17" max="17" width="9.625" style="0" bestFit="1" customWidth="1"/>
    <col min="18" max="18" width="6.25390625" style="0" customWidth="1"/>
    <col min="19" max="19" width="9.625" style="0" bestFit="1" customWidth="1"/>
    <col min="20" max="20" width="7.00390625" style="0" customWidth="1"/>
    <col min="21" max="21" width="9.625" style="0" bestFit="1" customWidth="1"/>
  </cols>
  <sheetData>
    <row r="1" spans="1:6" ht="12.75" customHeight="1">
      <c r="A1" s="14"/>
      <c r="B1" s="14"/>
      <c r="C1" s="14"/>
      <c r="D1" s="18"/>
      <c r="E1" s="53" t="s">
        <v>76</v>
      </c>
      <c r="F1" s="19"/>
    </row>
    <row r="2" spans="1:21" ht="35.25" customHeight="1">
      <c r="A2" s="138" t="s">
        <v>21</v>
      </c>
      <c r="B2" s="138"/>
      <c r="C2" s="138"/>
      <c r="D2" s="138"/>
      <c r="E2" s="138"/>
      <c r="F2" s="139" t="s">
        <v>82</v>
      </c>
      <c r="G2" s="139"/>
      <c r="H2" s="140" t="s">
        <v>83</v>
      </c>
      <c r="I2" s="140"/>
      <c r="J2" s="141" t="s">
        <v>87</v>
      </c>
      <c r="K2" s="141"/>
      <c r="L2" s="142" t="s">
        <v>90</v>
      </c>
      <c r="M2" s="142"/>
      <c r="N2" s="136" t="s">
        <v>97</v>
      </c>
      <c r="O2" s="136"/>
      <c r="P2" s="135" t="s">
        <v>102</v>
      </c>
      <c r="Q2" s="135"/>
      <c r="R2" s="134" t="s">
        <v>115</v>
      </c>
      <c r="S2" s="134"/>
      <c r="T2" s="133" t="s">
        <v>119</v>
      </c>
      <c r="U2" s="133"/>
    </row>
    <row r="3" spans="1:6" ht="12.75" customHeight="1">
      <c r="A3" s="14"/>
      <c r="B3" s="14"/>
      <c r="C3" s="14"/>
      <c r="D3" s="18"/>
      <c r="E3" s="24"/>
      <c r="F3" s="19"/>
    </row>
    <row r="4" spans="1:21" ht="38.25" customHeight="1">
      <c r="A4" s="132" t="s">
        <v>30</v>
      </c>
      <c r="B4" s="132" t="s">
        <v>20</v>
      </c>
      <c r="C4" s="132" t="s">
        <v>105</v>
      </c>
      <c r="D4" s="38" t="s">
        <v>44</v>
      </c>
      <c r="E4" s="78" t="s">
        <v>19</v>
      </c>
      <c r="F4" s="79" t="s">
        <v>81</v>
      </c>
      <c r="G4" s="80" t="s">
        <v>80</v>
      </c>
      <c r="H4" s="81" t="s">
        <v>84</v>
      </c>
      <c r="I4" s="82" t="s">
        <v>85</v>
      </c>
      <c r="J4" s="83" t="s">
        <v>88</v>
      </c>
      <c r="K4" s="84" t="s">
        <v>89</v>
      </c>
      <c r="L4" s="85" t="s">
        <v>91</v>
      </c>
      <c r="M4" s="86" t="s">
        <v>92</v>
      </c>
      <c r="N4" s="87" t="s">
        <v>98</v>
      </c>
      <c r="O4" s="88" t="s">
        <v>99</v>
      </c>
      <c r="P4" s="93" t="s">
        <v>103</v>
      </c>
      <c r="Q4" s="94" t="s">
        <v>104</v>
      </c>
      <c r="R4" s="99" t="s">
        <v>116</v>
      </c>
      <c r="S4" s="100" t="s">
        <v>117</v>
      </c>
      <c r="T4" s="111" t="s">
        <v>120</v>
      </c>
      <c r="U4" s="112" t="s">
        <v>121</v>
      </c>
    </row>
    <row r="5" spans="1:21" ht="12.75" customHeight="1">
      <c r="A5" s="45"/>
      <c r="B5" s="45" t="s">
        <v>22</v>
      </c>
      <c r="C5" s="106"/>
      <c r="D5" s="46" t="s">
        <v>23</v>
      </c>
      <c r="E5" s="44">
        <v>123840</v>
      </c>
      <c r="F5" s="54">
        <v>0</v>
      </c>
      <c r="G5" s="55">
        <f>E5+F5</f>
        <v>123840</v>
      </c>
      <c r="H5" s="127">
        <v>-10213</v>
      </c>
      <c r="I5" s="58">
        <f>G5+H5</f>
        <v>113627</v>
      </c>
      <c r="J5" s="64">
        <v>0</v>
      </c>
      <c r="K5" s="63">
        <f aca="true" t="shared" si="0" ref="K5:K31">SUM(I5:J5)</f>
        <v>113627</v>
      </c>
      <c r="L5" s="69">
        <v>0</v>
      </c>
      <c r="M5" s="69">
        <f>K5+L5</f>
        <v>113627</v>
      </c>
      <c r="N5" s="73"/>
      <c r="O5" s="74">
        <f>M5+N5</f>
        <v>113627</v>
      </c>
      <c r="P5" s="95"/>
      <c r="Q5" s="96">
        <f>O5+P5</f>
        <v>113627</v>
      </c>
      <c r="R5" s="101"/>
      <c r="S5" s="102">
        <f>Q5+R5</f>
        <v>113627</v>
      </c>
      <c r="T5" s="113">
        <v>2000</v>
      </c>
      <c r="U5" s="114">
        <f>S5+T5</f>
        <v>115627</v>
      </c>
    </row>
    <row r="6" spans="1:21" ht="12.75" customHeight="1">
      <c r="A6" s="45"/>
      <c r="B6" s="45" t="s">
        <v>24</v>
      </c>
      <c r="C6" s="106"/>
      <c r="D6" s="46" t="s">
        <v>27</v>
      </c>
      <c r="E6" s="44">
        <v>37268</v>
      </c>
      <c r="F6" s="54">
        <v>0</v>
      </c>
      <c r="G6" s="55">
        <f aca="true" t="shared" si="1" ref="G6:G30">E6+F6</f>
        <v>37268</v>
      </c>
      <c r="H6" s="58">
        <v>-5500</v>
      </c>
      <c r="I6" s="58">
        <f>G6+H6</f>
        <v>31768</v>
      </c>
      <c r="J6" s="64">
        <v>0</v>
      </c>
      <c r="K6" s="63">
        <f t="shared" si="0"/>
        <v>31768</v>
      </c>
      <c r="L6" s="69">
        <v>0</v>
      </c>
      <c r="M6" s="69">
        <f aca="true" t="shared" si="2" ref="M6:M36">K6+L6</f>
        <v>31768</v>
      </c>
      <c r="N6" s="73"/>
      <c r="O6" s="74">
        <f aca="true" t="shared" si="3" ref="O6:O78">M6+N6</f>
        <v>31768</v>
      </c>
      <c r="P6" s="95"/>
      <c r="Q6" s="96">
        <f aca="true" t="shared" si="4" ref="Q6:Q45">O6+P6</f>
        <v>31768</v>
      </c>
      <c r="R6" s="101"/>
      <c r="S6" s="102">
        <f aca="true" t="shared" si="5" ref="S6:S76">Q6+R6</f>
        <v>31768</v>
      </c>
      <c r="T6" s="113">
        <v>2962</v>
      </c>
      <c r="U6" s="114">
        <f aca="true" t="shared" si="6" ref="U6:U45">S6+T6</f>
        <v>34730</v>
      </c>
    </row>
    <row r="7" spans="1:21" ht="12.75" customHeight="1">
      <c r="A7" s="12" t="s">
        <v>22</v>
      </c>
      <c r="B7" s="12"/>
      <c r="C7" s="107"/>
      <c r="D7" s="21" t="s">
        <v>122</v>
      </c>
      <c r="E7" s="44"/>
      <c r="F7" s="54"/>
      <c r="G7" s="55"/>
      <c r="H7" s="58"/>
      <c r="I7" s="58"/>
      <c r="J7" s="64"/>
      <c r="K7" s="63"/>
      <c r="L7" s="69"/>
      <c r="M7" s="69"/>
      <c r="N7" s="73"/>
      <c r="O7" s="74"/>
      <c r="P7" s="95"/>
      <c r="Q7" s="96"/>
      <c r="R7" s="101"/>
      <c r="S7" s="102"/>
      <c r="T7" s="115">
        <v>923</v>
      </c>
      <c r="U7" s="116">
        <v>923</v>
      </c>
    </row>
    <row r="8" spans="1:21" ht="12.75" customHeight="1">
      <c r="A8" s="12" t="s">
        <v>24</v>
      </c>
      <c r="B8" s="12"/>
      <c r="C8" s="107"/>
      <c r="D8" s="21" t="s">
        <v>37</v>
      </c>
      <c r="E8" s="43">
        <v>9840</v>
      </c>
      <c r="F8" s="54">
        <v>0</v>
      </c>
      <c r="G8" s="54">
        <f t="shared" si="1"/>
        <v>9840</v>
      </c>
      <c r="H8" s="57">
        <v>-1500</v>
      </c>
      <c r="I8" s="59">
        <f aca="true" t="shared" si="7" ref="I8:I84">G8+H8</f>
        <v>8340</v>
      </c>
      <c r="J8" s="61"/>
      <c r="K8" s="62">
        <f t="shared" si="0"/>
        <v>8340</v>
      </c>
      <c r="L8" s="68"/>
      <c r="M8" s="68">
        <f t="shared" si="2"/>
        <v>8340</v>
      </c>
      <c r="N8" s="70"/>
      <c r="O8" s="72">
        <f t="shared" si="3"/>
        <v>8340</v>
      </c>
      <c r="P8" s="95"/>
      <c r="Q8" s="95">
        <f t="shared" si="4"/>
        <v>8340</v>
      </c>
      <c r="R8" s="101"/>
      <c r="S8" s="104">
        <f t="shared" si="5"/>
        <v>8340</v>
      </c>
      <c r="T8" s="115">
        <v>2070</v>
      </c>
      <c r="U8" s="116">
        <f t="shared" si="6"/>
        <v>10410</v>
      </c>
    </row>
    <row r="9" spans="1:21" ht="12.75" customHeight="1">
      <c r="A9" s="12">
        <v>3111</v>
      </c>
      <c r="B9" s="12">
        <v>2122</v>
      </c>
      <c r="C9" s="107"/>
      <c r="D9" s="21" t="s">
        <v>72</v>
      </c>
      <c r="E9" s="43">
        <v>360</v>
      </c>
      <c r="F9" s="54">
        <v>0</v>
      </c>
      <c r="G9" s="54">
        <f t="shared" si="1"/>
        <v>360</v>
      </c>
      <c r="H9" s="57"/>
      <c r="I9" s="59">
        <f t="shared" si="7"/>
        <v>360</v>
      </c>
      <c r="J9" s="61"/>
      <c r="K9" s="62">
        <f t="shared" si="0"/>
        <v>360</v>
      </c>
      <c r="L9" s="68"/>
      <c r="M9" s="68">
        <f t="shared" si="2"/>
        <v>360</v>
      </c>
      <c r="N9" s="70"/>
      <c r="O9" s="72">
        <f t="shared" si="3"/>
        <v>360</v>
      </c>
      <c r="P9" s="95"/>
      <c r="Q9" s="95">
        <f t="shared" si="4"/>
        <v>360</v>
      </c>
      <c r="R9" s="101"/>
      <c r="S9" s="104">
        <f t="shared" si="5"/>
        <v>360</v>
      </c>
      <c r="T9" s="115">
        <v>-104</v>
      </c>
      <c r="U9" s="116">
        <f t="shared" si="6"/>
        <v>256</v>
      </c>
    </row>
    <row r="10" spans="1:21" ht="12.75" customHeight="1">
      <c r="A10" s="12">
        <v>3111</v>
      </c>
      <c r="B10" s="12">
        <v>2122</v>
      </c>
      <c r="C10" s="107"/>
      <c r="D10" s="21" t="s">
        <v>73</v>
      </c>
      <c r="E10" s="43">
        <v>376</v>
      </c>
      <c r="F10" s="54">
        <v>0</v>
      </c>
      <c r="G10" s="54">
        <f t="shared" si="1"/>
        <v>376</v>
      </c>
      <c r="H10" s="57"/>
      <c r="I10" s="59">
        <f t="shared" si="7"/>
        <v>376</v>
      </c>
      <c r="J10" s="61"/>
      <c r="K10" s="62">
        <f t="shared" si="0"/>
        <v>376</v>
      </c>
      <c r="L10" s="68"/>
      <c r="M10" s="68">
        <f t="shared" si="2"/>
        <v>376</v>
      </c>
      <c r="N10" s="70"/>
      <c r="O10" s="72">
        <f t="shared" si="3"/>
        <v>376</v>
      </c>
      <c r="P10" s="95"/>
      <c r="Q10" s="95">
        <f t="shared" si="4"/>
        <v>376</v>
      </c>
      <c r="R10" s="101"/>
      <c r="S10" s="104">
        <f t="shared" si="5"/>
        <v>376</v>
      </c>
      <c r="T10" s="115">
        <v>-13</v>
      </c>
      <c r="U10" s="116">
        <f t="shared" si="6"/>
        <v>363</v>
      </c>
    </row>
    <row r="11" spans="1:21" ht="12.75" customHeight="1">
      <c r="A11" s="12">
        <v>3113</v>
      </c>
      <c r="B11" s="12">
        <v>2122</v>
      </c>
      <c r="C11" s="107"/>
      <c r="D11" s="21" t="s">
        <v>74</v>
      </c>
      <c r="E11" s="43">
        <v>1404</v>
      </c>
      <c r="F11" s="54">
        <v>0</v>
      </c>
      <c r="G11" s="54">
        <f t="shared" si="1"/>
        <v>1404</v>
      </c>
      <c r="H11" s="57"/>
      <c r="I11" s="59">
        <f t="shared" si="7"/>
        <v>1404</v>
      </c>
      <c r="J11" s="61"/>
      <c r="K11" s="62">
        <f t="shared" si="0"/>
        <v>1404</v>
      </c>
      <c r="L11" s="68"/>
      <c r="M11" s="68">
        <f t="shared" si="2"/>
        <v>1404</v>
      </c>
      <c r="N11" s="70"/>
      <c r="O11" s="72">
        <f t="shared" si="3"/>
        <v>1404</v>
      </c>
      <c r="P11" s="95"/>
      <c r="Q11" s="95">
        <f t="shared" si="4"/>
        <v>1404</v>
      </c>
      <c r="R11" s="101"/>
      <c r="S11" s="104">
        <f t="shared" si="5"/>
        <v>1404</v>
      </c>
      <c r="T11" s="115">
        <v>-70</v>
      </c>
      <c r="U11" s="116">
        <f t="shared" si="6"/>
        <v>1334</v>
      </c>
    </row>
    <row r="12" spans="1:21" ht="12.75" customHeight="1">
      <c r="A12" s="12">
        <v>3113</v>
      </c>
      <c r="B12" s="12">
        <v>2122</v>
      </c>
      <c r="C12" s="107"/>
      <c r="D12" s="21" t="s">
        <v>75</v>
      </c>
      <c r="E12" s="43">
        <v>346</v>
      </c>
      <c r="F12" s="54">
        <v>0</v>
      </c>
      <c r="G12" s="54">
        <f t="shared" si="1"/>
        <v>346</v>
      </c>
      <c r="H12" s="57"/>
      <c r="I12" s="59">
        <f t="shared" si="7"/>
        <v>346</v>
      </c>
      <c r="J12" s="61"/>
      <c r="K12" s="62">
        <f t="shared" si="0"/>
        <v>346</v>
      </c>
      <c r="L12" s="68"/>
      <c r="M12" s="68">
        <f t="shared" si="2"/>
        <v>346</v>
      </c>
      <c r="N12" s="70"/>
      <c r="O12" s="72">
        <f t="shared" si="3"/>
        <v>346</v>
      </c>
      <c r="P12" s="95"/>
      <c r="Q12" s="95">
        <f t="shared" si="4"/>
        <v>346</v>
      </c>
      <c r="R12" s="101"/>
      <c r="S12" s="104">
        <f t="shared" si="5"/>
        <v>346</v>
      </c>
      <c r="T12" s="115"/>
      <c r="U12" s="116">
        <f t="shared" si="6"/>
        <v>346</v>
      </c>
    </row>
    <row r="13" spans="1:21" ht="12.75" customHeight="1">
      <c r="A13" s="12" t="s">
        <v>31</v>
      </c>
      <c r="B13" s="12"/>
      <c r="C13" s="107"/>
      <c r="D13" s="21" t="s">
        <v>38</v>
      </c>
      <c r="E13" s="43">
        <v>10090</v>
      </c>
      <c r="F13" s="54">
        <v>0</v>
      </c>
      <c r="G13" s="54">
        <f t="shared" si="1"/>
        <v>10090</v>
      </c>
      <c r="H13" s="57">
        <v>-4000</v>
      </c>
      <c r="I13" s="59">
        <f t="shared" si="7"/>
        <v>6090</v>
      </c>
      <c r="J13" s="61"/>
      <c r="K13" s="62">
        <f t="shared" si="0"/>
        <v>6090</v>
      </c>
      <c r="L13" s="68"/>
      <c r="M13" s="68">
        <f t="shared" si="2"/>
        <v>6090</v>
      </c>
      <c r="N13" s="70"/>
      <c r="O13" s="72">
        <f t="shared" si="3"/>
        <v>6090</v>
      </c>
      <c r="P13" s="95"/>
      <c r="Q13" s="95">
        <f t="shared" si="4"/>
        <v>6090</v>
      </c>
      <c r="R13" s="101"/>
      <c r="S13" s="104">
        <f t="shared" si="5"/>
        <v>6090</v>
      </c>
      <c r="T13" s="115">
        <v>-2000</v>
      </c>
      <c r="U13" s="116">
        <f t="shared" si="6"/>
        <v>4090</v>
      </c>
    </row>
    <row r="14" spans="1:21" ht="12.75" customHeight="1">
      <c r="A14" s="12">
        <v>3412</v>
      </c>
      <c r="B14" s="12">
        <v>2122</v>
      </c>
      <c r="C14" s="107"/>
      <c r="D14" s="7" t="s">
        <v>1</v>
      </c>
      <c r="E14" s="43">
        <v>1889</v>
      </c>
      <c r="F14" s="54">
        <v>0</v>
      </c>
      <c r="G14" s="54">
        <f t="shared" si="1"/>
        <v>1889</v>
      </c>
      <c r="H14" s="57"/>
      <c r="I14" s="59">
        <f t="shared" si="7"/>
        <v>1889</v>
      </c>
      <c r="J14" s="61"/>
      <c r="K14" s="62">
        <f t="shared" si="0"/>
        <v>1889</v>
      </c>
      <c r="L14" s="68"/>
      <c r="M14" s="68">
        <f t="shared" si="2"/>
        <v>1889</v>
      </c>
      <c r="N14" s="70"/>
      <c r="O14" s="72">
        <f t="shared" si="3"/>
        <v>1889</v>
      </c>
      <c r="P14" s="95"/>
      <c r="Q14" s="95">
        <f t="shared" si="4"/>
        <v>1889</v>
      </c>
      <c r="R14" s="101"/>
      <c r="S14" s="104">
        <f t="shared" si="5"/>
        <v>1889</v>
      </c>
      <c r="T14" s="115">
        <v>-64</v>
      </c>
      <c r="U14" s="116">
        <f t="shared" si="6"/>
        <v>1825</v>
      </c>
    </row>
    <row r="15" spans="1:21" ht="12.75" customHeight="1">
      <c r="A15" s="12">
        <v>3421</v>
      </c>
      <c r="B15" s="12">
        <v>2122</v>
      </c>
      <c r="C15" s="107"/>
      <c r="D15" s="7" t="s">
        <v>12</v>
      </c>
      <c r="E15" s="43">
        <v>781</v>
      </c>
      <c r="F15" s="54">
        <v>0</v>
      </c>
      <c r="G15" s="54">
        <f t="shared" si="1"/>
        <v>781</v>
      </c>
      <c r="H15" s="57"/>
      <c r="I15" s="59">
        <f t="shared" si="7"/>
        <v>781</v>
      </c>
      <c r="J15" s="61"/>
      <c r="K15" s="62">
        <f t="shared" si="0"/>
        <v>781</v>
      </c>
      <c r="L15" s="68"/>
      <c r="M15" s="68">
        <f t="shared" si="2"/>
        <v>781</v>
      </c>
      <c r="N15" s="70"/>
      <c r="O15" s="72">
        <f t="shared" si="3"/>
        <v>781</v>
      </c>
      <c r="P15" s="95"/>
      <c r="Q15" s="95">
        <f t="shared" si="4"/>
        <v>781</v>
      </c>
      <c r="R15" s="101"/>
      <c r="S15" s="104">
        <f t="shared" si="5"/>
        <v>781</v>
      </c>
      <c r="T15" s="115">
        <v>-90</v>
      </c>
      <c r="U15" s="116">
        <f t="shared" si="6"/>
        <v>691</v>
      </c>
    </row>
    <row r="16" spans="1:21" ht="12.75" customHeight="1">
      <c r="A16" s="12" t="s">
        <v>33</v>
      </c>
      <c r="B16" s="12"/>
      <c r="C16" s="107"/>
      <c r="D16" s="7" t="s">
        <v>39</v>
      </c>
      <c r="E16" s="43">
        <v>6522</v>
      </c>
      <c r="F16" s="54">
        <v>0</v>
      </c>
      <c r="G16" s="54">
        <f t="shared" si="1"/>
        <v>6522</v>
      </c>
      <c r="H16" s="57"/>
      <c r="I16" s="59">
        <f t="shared" si="7"/>
        <v>6522</v>
      </c>
      <c r="J16" s="61"/>
      <c r="K16" s="62">
        <f t="shared" si="0"/>
        <v>6522</v>
      </c>
      <c r="L16" s="68"/>
      <c r="M16" s="68">
        <f t="shared" si="2"/>
        <v>6522</v>
      </c>
      <c r="N16" s="70"/>
      <c r="O16" s="72">
        <f t="shared" si="3"/>
        <v>6522</v>
      </c>
      <c r="P16" s="95"/>
      <c r="Q16" s="95">
        <f t="shared" si="4"/>
        <v>6522</v>
      </c>
      <c r="R16" s="101"/>
      <c r="S16" s="104">
        <f t="shared" si="5"/>
        <v>6522</v>
      </c>
      <c r="T16" s="115">
        <v>1000</v>
      </c>
      <c r="U16" s="116">
        <f t="shared" si="6"/>
        <v>7522</v>
      </c>
    </row>
    <row r="17" spans="1:21" ht="12.75" customHeight="1">
      <c r="A17" s="12" t="s">
        <v>34</v>
      </c>
      <c r="B17" s="12"/>
      <c r="C17" s="107"/>
      <c r="D17" s="21" t="s">
        <v>40</v>
      </c>
      <c r="E17" s="43">
        <v>770</v>
      </c>
      <c r="F17" s="54">
        <v>0</v>
      </c>
      <c r="G17" s="54">
        <f t="shared" si="1"/>
        <v>770</v>
      </c>
      <c r="H17" s="57"/>
      <c r="I17" s="59">
        <f t="shared" si="7"/>
        <v>770</v>
      </c>
      <c r="J17" s="61"/>
      <c r="K17" s="62">
        <f t="shared" si="0"/>
        <v>770</v>
      </c>
      <c r="L17" s="68"/>
      <c r="M17" s="68">
        <f t="shared" si="2"/>
        <v>770</v>
      </c>
      <c r="N17" s="70"/>
      <c r="O17" s="72">
        <f t="shared" si="3"/>
        <v>770</v>
      </c>
      <c r="P17" s="95"/>
      <c r="Q17" s="95">
        <f t="shared" si="4"/>
        <v>770</v>
      </c>
      <c r="R17" s="101"/>
      <c r="S17" s="104">
        <f t="shared" si="5"/>
        <v>770</v>
      </c>
      <c r="T17" s="115">
        <v>700</v>
      </c>
      <c r="U17" s="116">
        <f t="shared" si="6"/>
        <v>1470</v>
      </c>
    </row>
    <row r="18" spans="1:21" ht="12.75" customHeight="1">
      <c r="A18" s="12" t="s">
        <v>26</v>
      </c>
      <c r="B18" s="12"/>
      <c r="C18" s="107"/>
      <c r="D18" s="21" t="s">
        <v>41</v>
      </c>
      <c r="E18" s="43">
        <v>3240</v>
      </c>
      <c r="F18" s="54">
        <v>0</v>
      </c>
      <c r="G18" s="54">
        <f t="shared" si="1"/>
        <v>3240</v>
      </c>
      <c r="H18" s="57"/>
      <c r="I18" s="59">
        <f t="shared" si="7"/>
        <v>3240</v>
      </c>
      <c r="J18" s="61"/>
      <c r="K18" s="62">
        <f t="shared" si="0"/>
        <v>3240</v>
      </c>
      <c r="L18" s="68"/>
      <c r="M18" s="68">
        <f t="shared" si="2"/>
        <v>3240</v>
      </c>
      <c r="N18" s="70"/>
      <c r="O18" s="72">
        <f t="shared" si="3"/>
        <v>3240</v>
      </c>
      <c r="P18" s="95"/>
      <c r="Q18" s="95">
        <f t="shared" si="4"/>
        <v>3240</v>
      </c>
      <c r="R18" s="101"/>
      <c r="S18" s="104">
        <f t="shared" si="5"/>
        <v>3240</v>
      </c>
      <c r="T18" s="115">
        <v>400</v>
      </c>
      <c r="U18" s="116">
        <f t="shared" si="6"/>
        <v>3640</v>
      </c>
    </row>
    <row r="19" spans="1:21" ht="12.75" customHeight="1">
      <c r="A19" s="12" t="s">
        <v>35</v>
      </c>
      <c r="B19" s="12"/>
      <c r="C19" s="107"/>
      <c r="D19" s="21" t="s">
        <v>42</v>
      </c>
      <c r="E19" s="43">
        <v>100</v>
      </c>
      <c r="F19" s="54">
        <v>0</v>
      </c>
      <c r="G19" s="54">
        <f t="shared" si="1"/>
        <v>100</v>
      </c>
      <c r="H19" s="57"/>
      <c r="I19" s="59">
        <f t="shared" si="7"/>
        <v>100</v>
      </c>
      <c r="J19" s="61"/>
      <c r="K19" s="62">
        <f t="shared" si="0"/>
        <v>100</v>
      </c>
      <c r="L19" s="68"/>
      <c r="M19" s="68">
        <f t="shared" si="2"/>
        <v>100</v>
      </c>
      <c r="N19" s="70"/>
      <c r="O19" s="72">
        <f t="shared" si="3"/>
        <v>100</v>
      </c>
      <c r="P19" s="95"/>
      <c r="Q19" s="95">
        <f t="shared" si="4"/>
        <v>100</v>
      </c>
      <c r="R19" s="101"/>
      <c r="S19" s="104">
        <f t="shared" si="5"/>
        <v>100</v>
      </c>
      <c r="T19" s="115">
        <v>110</v>
      </c>
      <c r="U19" s="116">
        <f t="shared" si="6"/>
        <v>210</v>
      </c>
    </row>
    <row r="20" spans="1:21" ht="12.75" customHeight="1">
      <c r="A20" s="12" t="s">
        <v>36</v>
      </c>
      <c r="B20" s="12"/>
      <c r="C20" s="107"/>
      <c r="D20" s="21" t="s">
        <v>43</v>
      </c>
      <c r="E20" s="43">
        <v>1550</v>
      </c>
      <c r="F20" s="54">
        <v>0</v>
      </c>
      <c r="G20" s="54">
        <f t="shared" si="1"/>
        <v>1550</v>
      </c>
      <c r="H20" s="57"/>
      <c r="I20" s="59">
        <f t="shared" si="7"/>
        <v>1550</v>
      </c>
      <c r="J20" s="61"/>
      <c r="K20" s="62">
        <f t="shared" si="0"/>
        <v>1550</v>
      </c>
      <c r="L20" s="68"/>
      <c r="M20" s="68">
        <f t="shared" si="2"/>
        <v>1550</v>
      </c>
      <c r="N20" s="70"/>
      <c r="O20" s="72">
        <f t="shared" si="3"/>
        <v>1550</v>
      </c>
      <c r="P20" s="95"/>
      <c r="Q20" s="95">
        <f t="shared" si="4"/>
        <v>1550</v>
      </c>
      <c r="R20" s="101"/>
      <c r="S20" s="104">
        <f t="shared" si="5"/>
        <v>1550</v>
      </c>
      <c r="T20" s="115">
        <v>100</v>
      </c>
      <c r="U20" s="116">
        <f t="shared" si="6"/>
        <v>1650</v>
      </c>
    </row>
    <row r="21" spans="1:21" ht="12.75" customHeight="1">
      <c r="A21" s="47"/>
      <c r="B21" s="48" t="s">
        <v>25</v>
      </c>
      <c r="C21" s="106"/>
      <c r="D21" s="49" t="s">
        <v>28</v>
      </c>
      <c r="E21" s="44">
        <v>0</v>
      </c>
      <c r="F21" s="54">
        <v>0</v>
      </c>
      <c r="G21" s="55">
        <f t="shared" si="1"/>
        <v>0</v>
      </c>
      <c r="H21" s="57">
        <v>0</v>
      </c>
      <c r="I21" s="58">
        <f t="shared" si="7"/>
        <v>0</v>
      </c>
      <c r="J21" s="64">
        <v>0</v>
      </c>
      <c r="K21" s="63">
        <f t="shared" si="0"/>
        <v>0</v>
      </c>
      <c r="L21" s="69"/>
      <c r="M21" s="69">
        <f t="shared" si="2"/>
        <v>0</v>
      </c>
      <c r="N21" s="73"/>
      <c r="O21" s="74">
        <f t="shared" si="3"/>
        <v>0</v>
      </c>
      <c r="P21" s="95"/>
      <c r="Q21" s="96">
        <f t="shared" si="4"/>
        <v>0</v>
      </c>
      <c r="R21" s="101">
        <v>157</v>
      </c>
      <c r="S21" s="102">
        <f t="shared" si="5"/>
        <v>157</v>
      </c>
      <c r="T21" s="113">
        <v>199</v>
      </c>
      <c r="U21" s="114">
        <f t="shared" si="6"/>
        <v>356</v>
      </c>
    </row>
    <row r="22" spans="1:21" ht="12.75" customHeight="1">
      <c r="A22" s="47"/>
      <c r="B22" s="48" t="s">
        <v>26</v>
      </c>
      <c r="C22" s="106"/>
      <c r="D22" s="49" t="s">
        <v>29</v>
      </c>
      <c r="E22" s="44">
        <v>29979</v>
      </c>
      <c r="F22" s="123">
        <v>23179</v>
      </c>
      <c r="G22" s="55">
        <f t="shared" si="1"/>
        <v>53158</v>
      </c>
      <c r="H22" s="58">
        <v>1975</v>
      </c>
      <c r="I22" s="58">
        <f t="shared" si="7"/>
        <v>55133</v>
      </c>
      <c r="J22" s="64">
        <v>-225</v>
      </c>
      <c r="K22" s="63">
        <f t="shared" si="0"/>
        <v>54908</v>
      </c>
      <c r="L22" s="69">
        <v>4467</v>
      </c>
      <c r="M22" s="69">
        <f t="shared" si="2"/>
        <v>59375</v>
      </c>
      <c r="N22" s="73">
        <v>7469</v>
      </c>
      <c r="O22" s="74">
        <f t="shared" si="3"/>
        <v>66844</v>
      </c>
      <c r="P22" s="96">
        <v>48869</v>
      </c>
      <c r="Q22" s="96">
        <f t="shared" si="4"/>
        <v>115713</v>
      </c>
      <c r="R22" s="101">
        <v>437</v>
      </c>
      <c r="S22" s="102">
        <f t="shared" si="5"/>
        <v>116150</v>
      </c>
      <c r="T22" s="113">
        <v>1739</v>
      </c>
      <c r="U22" s="114">
        <f t="shared" si="6"/>
        <v>117889</v>
      </c>
    </row>
    <row r="23" spans="1:21" ht="12.75" customHeight="1">
      <c r="A23" s="39"/>
      <c r="B23" s="75">
        <v>4111</v>
      </c>
      <c r="C23" s="107"/>
      <c r="D23" s="76" t="s">
        <v>100</v>
      </c>
      <c r="E23" s="44"/>
      <c r="F23" s="55"/>
      <c r="G23" s="55"/>
      <c r="H23" s="58"/>
      <c r="I23" s="58"/>
      <c r="J23" s="64"/>
      <c r="K23" s="63"/>
      <c r="L23" s="69"/>
      <c r="M23" s="69"/>
      <c r="N23" s="70">
        <v>7469</v>
      </c>
      <c r="O23" s="72">
        <f t="shared" si="3"/>
        <v>7469</v>
      </c>
      <c r="P23" s="95"/>
      <c r="Q23" s="95">
        <f t="shared" si="4"/>
        <v>7469</v>
      </c>
      <c r="R23" s="101"/>
      <c r="S23" s="104">
        <f t="shared" si="5"/>
        <v>7469</v>
      </c>
      <c r="T23" s="115"/>
      <c r="U23" s="116">
        <f t="shared" si="6"/>
        <v>7469</v>
      </c>
    </row>
    <row r="24" spans="1:21" ht="12.75" customHeight="1">
      <c r="A24" s="12"/>
      <c r="B24" s="39">
        <v>4112</v>
      </c>
      <c r="C24" s="108"/>
      <c r="D24" s="21" t="s">
        <v>45</v>
      </c>
      <c r="E24" s="43">
        <v>29979</v>
      </c>
      <c r="F24" s="54">
        <v>-329</v>
      </c>
      <c r="G24" s="54">
        <f t="shared" si="1"/>
        <v>29650</v>
      </c>
      <c r="H24" s="57"/>
      <c r="I24" s="59">
        <f t="shared" si="7"/>
        <v>29650</v>
      </c>
      <c r="J24" s="61"/>
      <c r="K24" s="62">
        <f t="shared" si="0"/>
        <v>29650</v>
      </c>
      <c r="L24" s="68"/>
      <c r="M24" s="68">
        <f t="shared" si="2"/>
        <v>29650</v>
      </c>
      <c r="N24" s="70"/>
      <c r="O24" s="72">
        <f t="shared" si="3"/>
        <v>29650</v>
      </c>
      <c r="P24" s="95"/>
      <c r="Q24" s="95">
        <f t="shared" si="4"/>
        <v>29650</v>
      </c>
      <c r="R24" s="101"/>
      <c r="S24" s="104">
        <f t="shared" si="5"/>
        <v>29650</v>
      </c>
      <c r="T24" s="115"/>
      <c r="U24" s="116">
        <f t="shared" si="6"/>
        <v>29650</v>
      </c>
    </row>
    <row r="25" spans="1:21" ht="12.75" customHeight="1">
      <c r="A25" s="12"/>
      <c r="B25" s="2">
        <v>4116</v>
      </c>
      <c r="C25" s="108"/>
      <c r="D25" s="1" t="s">
        <v>13</v>
      </c>
      <c r="E25" s="43">
        <v>0</v>
      </c>
      <c r="F25" s="54">
        <v>3837</v>
      </c>
      <c r="G25" s="54">
        <f t="shared" si="1"/>
        <v>3837</v>
      </c>
      <c r="H25" s="57"/>
      <c r="I25" s="59">
        <f t="shared" si="7"/>
        <v>3837</v>
      </c>
      <c r="J25" s="61"/>
      <c r="K25" s="62">
        <f t="shared" si="0"/>
        <v>3837</v>
      </c>
      <c r="L25" s="68"/>
      <c r="M25" s="68">
        <f t="shared" si="2"/>
        <v>3837</v>
      </c>
      <c r="N25" s="70"/>
      <c r="O25" s="72">
        <f t="shared" si="3"/>
        <v>3837</v>
      </c>
      <c r="P25" s="95"/>
      <c r="Q25" s="95">
        <f t="shared" si="4"/>
        <v>3837</v>
      </c>
      <c r="R25" s="101"/>
      <c r="S25" s="104">
        <f t="shared" si="5"/>
        <v>3837</v>
      </c>
      <c r="T25" s="115"/>
      <c r="U25" s="116">
        <f t="shared" si="6"/>
        <v>3837</v>
      </c>
    </row>
    <row r="26" spans="1:21" ht="12.75" customHeight="1">
      <c r="A26" s="12"/>
      <c r="B26" s="17">
        <v>4116</v>
      </c>
      <c r="C26" s="108"/>
      <c r="D26" s="1" t="s">
        <v>14</v>
      </c>
      <c r="E26" s="43">
        <v>0</v>
      </c>
      <c r="F26" s="54">
        <v>2343</v>
      </c>
      <c r="G26" s="54">
        <f t="shared" si="1"/>
        <v>2343</v>
      </c>
      <c r="H26" s="57"/>
      <c r="I26" s="59">
        <f t="shared" si="7"/>
        <v>2343</v>
      </c>
      <c r="J26" s="61"/>
      <c r="K26" s="62">
        <f t="shared" si="0"/>
        <v>2343</v>
      </c>
      <c r="L26" s="68"/>
      <c r="M26" s="68">
        <f t="shared" si="2"/>
        <v>2343</v>
      </c>
      <c r="N26" s="70"/>
      <c r="O26" s="72">
        <f t="shared" si="3"/>
        <v>2343</v>
      </c>
      <c r="P26" s="95"/>
      <c r="Q26" s="95">
        <f t="shared" si="4"/>
        <v>2343</v>
      </c>
      <c r="R26" s="101"/>
      <c r="S26" s="104">
        <f t="shared" si="5"/>
        <v>2343</v>
      </c>
      <c r="T26" s="115"/>
      <c r="U26" s="116">
        <f t="shared" si="6"/>
        <v>2343</v>
      </c>
    </row>
    <row r="27" spans="1:21" ht="12.75" customHeight="1">
      <c r="A27" s="12"/>
      <c r="B27" s="6">
        <v>4216</v>
      </c>
      <c r="C27" s="108"/>
      <c r="D27" s="7" t="s">
        <v>15</v>
      </c>
      <c r="E27" s="43">
        <v>0</v>
      </c>
      <c r="F27" s="54">
        <v>8430</v>
      </c>
      <c r="G27" s="54">
        <f t="shared" si="1"/>
        <v>8430</v>
      </c>
      <c r="H27" s="57"/>
      <c r="I27" s="59">
        <f t="shared" si="7"/>
        <v>8430</v>
      </c>
      <c r="J27" s="61"/>
      <c r="K27" s="62">
        <f t="shared" si="0"/>
        <v>8430</v>
      </c>
      <c r="L27" s="68"/>
      <c r="M27" s="68">
        <f t="shared" si="2"/>
        <v>8430</v>
      </c>
      <c r="N27" s="70"/>
      <c r="O27" s="72">
        <f t="shared" si="3"/>
        <v>8430</v>
      </c>
      <c r="P27" s="95"/>
      <c r="Q27" s="95">
        <f t="shared" si="4"/>
        <v>8430</v>
      </c>
      <c r="R27" s="101"/>
      <c r="S27" s="104">
        <f t="shared" si="5"/>
        <v>8430</v>
      </c>
      <c r="T27" s="115"/>
      <c r="U27" s="116">
        <f t="shared" si="6"/>
        <v>8430</v>
      </c>
    </row>
    <row r="28" spans="1:21" ht="12.75" customHeight="1">
      <c r="A28" s="12"/>
      <c r="B28" s="6">
        <v>4116</v>
      </c>
      <c r="C28" s="108"/>
      <c r="D28" s="7" t="s">
        <v>16</v>
      </c>
      <c r="E28" s="43">
        <v>0</v>
      </c>
      <c r="F28" s="54">
        <v>500</v>
      </c>
      <c r="G28" s="54">
        <f t="shared" si="1"/>
        <v>500</v>
      </c>
      <c r="H28" s="57"/>
      <c r="I28" s="59">
        <f t="shared" si="7"/>
        <v>500</v>
      </c>
      <c r="J28" s="61"/>
      <c r="K28" s="62">
        <f t="shared" si="0"/>
        <v>500</v>
      </c>
      <c r="L28" s="68"/>
      <c r="M28" s="68">
        <f t="shared" si="2"/>
        <v>500</v>
      </c>
      <c r="N28" s="70"/>
      <c r="O28" s="72">
        <f t="shared" si="3"/>
        <v>500</v>
      </c>
      <c r="P28" s="95"/>
      <c r="Q28" s="95">
        <f t="shared" si="4"/>
        <v>500</v>
      </c>
      <c r="R28" s="101"/>
      <c r="S28" s="104">
        <f t="shared" si="5"/>
        <v>500</v>
      </c>
      <c r="T28" s="115"/>
      <c r="U28" s="116">
        <f t="shared" si="6"/>
        <v>500</v>
      </c>
    </row>
    <row r="29" spans="1:21" ht="12.75" customHeight="1">
      <c r="A29" s="12"/>
      <c r="B29" s="10">
        <v>4116</v>
      </c>
      <c r="C29" s="108"/>
      <c r="D29" s="11" t="s">
        <v>18</v>
      </c>
      <c r="E29" s="43">
        <v>0</v>
      </c>
      <c r="F29" s="54">
        <v>1103</v>
      </c>
      <c r="G29" s="54">
        <f t="shared" si="1"/>
        <v>1103</v>
      </c>
      <c r="H29" s="57"/>
      <c r="I29" s="59">
        <f t="shared" si="7"/>
        <v>1103</v>
      </c>
      <c r="J29" s="61"/>
      <c r="K29" s="62">
        <f t="shared" si="0"/>
        <v>1103</v>
      </c>
      <c r="L29" s="68"/>
      <c r="M29" s="68">
        <f t="shared" si="2"/>
        <v>1103</v>
      </c>
      <c r="N29" s="70"/>
      <c r="O29" s="72">
        <f t="shared" si="3"/>
        <v>1103</v>
      </c>
      <c r="P29" s="95"/>
      <c r="Q29" s="95">
        <f t="shared" si="4"/>
        <v>1103</v>
      </c>
      <c r="R29" s="101"/>
      <c r="S29" s="104">
        <f t="shared" si="5"/>
        <v>1103</v>
      </c>
      <c r="T29" s="115"/>
      <c r="U29" s="116">
        <f t="shared" si="6"/>
        <v>1103</v>
      </c>
    </row>
    <row r="30" spans="1:21" ht="12.75" customHeight="1">
      <c r="A30" s="12"/>
      <c r="B30" s="10">
        <v>4216</v>
      </c>
      <c r="C30" s="108"/>
      <c r="D30" s="11" t="s">
        <v>17</v>
      </c>
      <c r="E30" s="43">
        <v>0</v>
      </c>
      <c r="F30" s="54">
        <v>7295</v>
      </c>
      <c r="G30" s="54">
        <f t="shared" si="1"/>
        <v>7295</v>
      </c>
      <c r="H30" s="57"/>
      <c r="I30" s="59">
        <f t="shared" si="7"/>
        <v>7295</v>
      </c>
      <c r="J30" s="61"/>
      <c r="K30" s="62">
        <f t="shared" si="0"/>
        <v>7295</v>
      </c>
      <c r="L30" s="68"/>
      <c r="M30" s="68">
        <f t="shared" si="2"/>
        <v>7295</v>
      </c>
      <c r="N30" s="70"/>
      <c r="O30" s="72">
        <f t="shared" si="3"/>
        <v>7295</v>
      </c>
      <c r="P30" s="95"/>
      <c r="Q30" s="95">
        <f t="shared" si="4"/>
        <v>7295</v>
      </c>
      <c r="R30" s="101"/>
      <c r="S30" s="104">
        <f t="shared" si="5"/>
        <v>7295</v>
      </c>
      <c r="T30" s="115"/>
      <c r="U30" s="116">
        <f t="shared" si="6"/>
        <v>7295</v>
      </c>
    </row>
    <row r="31" spans="1:21" ht="12.75" customHeight="1">
      <c r="A31" s="12"/>
      <c r="B31" s="10">
        <v>4121</v>
      </c>
      <c r="C31" s="108"/>
      <c r="D31" s="11" t="s">
        <v>86</v>
      </c>
      <c r="E31" s="43">
        <v>0</v>
      </c>
      <c r="F31" s="54">
        <v>0</v>
      </c>
      <c r="G31" s="54">
        <f>E31+F31</f>
        <v>0</v>
      </c>
      <c r="H31" s="57">
        <v>1975</v>
      </c>
      <c r="I31" s="59">
        <f t="shared" si="7"/>
        <v>1975</v>
      </c>
      <c r="J31" s="61">
        <v>-225</v>
      </c>
      <c r="K31" s="62">
        <f t="shared" si="0"/>
        <v>1750</v>
      </c>
      <c r="L31" s="68"/>
      <c r="M31" s="68">
        <f t="shared" si="2"/>
        <v>1750</v>
      </c>
      <c r="N31" s="70"/>
      <c r="O31" s="72">
        <f t="shared" si="3"/>
        <v>1750</v>
      </c>
      <c r="P31" s="95"/>
      <c r="Q31" s="95">
        <f t="shared" si="4"/>
        <v>1750</v>
      </c>
      <c r="R31" s="101">
        <v>73</v>
      </c>
      <c r="S31" s="104">
        <f t="shared" si="5"/>
        <v>1823</v>
      </c>
      <c r="T31" s="115">
        <v>82</v>
      </c>
      <c r="U31" s="116">
        <f t="shared" si="6"/>
        <v>1905</v>
      </c>
    </row>
    <row r="32" spans="1:21" ht="12.75" customHeight="1">
      <c r="A32" s="12"/>
      <c r="B32" s="10">
        <v>4116</v>
      </c>
      <c r="C32" s="108">
        <v>13015</v>
      </c>
      <c r="D32" s="11" t="s">
        <v>93</v>
      </c>
      <c r="E32" s="43">
        <v>0</v>
      </c>
      <c r="F32" s="54"/>
      <c r="G32" s="54">
        <v>0</v>
      </c>
      <c r="H32" s="57"/>
      <c r="I32" s="59">
        <v>0</v>
      </c>
      <c r="J32" s="61"/>
      <c r="K32" s="62">
        <v>0</v>
      </c>
      <c r="L32" s="68">
        <v>543</v>
      </c>
      <c r="M32" s="68">
        <f t="shared" si="2"/>
        <v>543</v>
      </c>
      <c r="N32" s="70"/>
      <c r="O32" s="72">
        <f t="shared" si="3"/>
        <v>543</v>
      </c>
      <c r="P32" s="95"/>
      <c r="Q32" s="95">
        <f t="shared" si="4"/>
        <v>543</v>
      </c>
      <c r="R32" s="101"/>
      <c r="S32" s="104">
        <f t="shared" si="5"/>
        <v>543</v>
      </c>
      <c r="T32" s="115">
        <v>32</v>
      </c>
      <c r="U32" s="116">
        <f t="shared" si="6"/>
        <v>575</v>
      </c>
    </row>
    <row r="33" spans="1:21" ht="12.75" customHeight="1">
      <c r="A33" s="12"/>
      <c r="B33" s="10">
        <v>4116</v>
      </c>
      <c r="C33" s="108">
        <v>13011</v>
      </c>
      <c r="D33" s="11" t="s">
        <v>113</v>
      </c>
      <c r="E33" s="43">
        <v>0</v>
      </c>
      <c r="F33" s="54"/>
      <c r="G33" s="54">
        <v>0</v>
      </c>
      <c r="H33" s="57"/>
      <c r="I33" s="59">
        <v>0</v>
      </c>
      <c r="J33" s="61"/>
      <c r="K33" s="62">
        <v>0</v>
      </c>
      <c r="L33" s="68">
        <v>1929</v>
      </c>
      <c r="M33" s="68">
        <f t="shared" si="2"/>
        <v>1929</v>
      </c>
      <c r="N33" s="70"/>
      <c r="O33" s="72">
        <f t="shared" si="3"/>
        <v>1929</v>
      </c>
      <c r="P33" s="95">
        <v>2067</v>
      </c>
      <c r="Q33" s="95">
        <f t="shared" si="4"/>
        <v>3996</v>
      </c>
      <c r="R33" s="101"/>
      <c r="S33" s="104">
        <f t="shared" si="5"/>
        <v>3996</v>
      </c>
      <c r="T33" s="115"/>
      <c r="U33" s="116">
        <f t="shared" si="6"/>
        <v>3996</v>
      </c>
    </row>
    <row r="34" spans="1:21" ht="12.75" customHeight="1">
      <c r="A34" s="12"/>
      <c r="B34" s="10">
        <v>4122</v>
      </c>
      <c r="C34" s="108">
        <v>435</v>
      </c>
      <c r="D34" s="11" t="s">
        <v>94</v>
      </c>
      <c r="E34" s="43">
        <v>0</v>
      </c>
      <c r="F34" s="54"/>
      <c r="G34" s="54">
        <v>0</v>
      </c>
      <c r="H34" s="57"/>
      <c r="I34" s="59">
        <v>0</v>
      </c>
      <c r="J34" s="61"/>
      <c r="K34" s="62">
        <v>0</v>
      </c>
      <c r="L34" s="68">
        <v>82</v>
      </c>
      <c r="M34" s="68">
        <f t="shared" si="2"/>
        <v>82</v>
      </c>
      <c r="N34" s="70"/>
      <c r="O34" s="72">
        <f t="shared" si="3"/>
        <v>82</v>
      </c>
      <c r="P34" s="95"/>
      <c r="Q34" s="95">
        <f t="shared" si="4"/>
        <v>82</v>
      </c>
      <c r="R34" s="101"/>
      <c r="S34" s="104">
        <f t="shared" si="5"/>
        <v>82</v>
      </c>
      <c r="T34" s="115"/>
      <c r="U34" s="116">
        <f t="shared" si="6"/>
        <v>82</v>
      </c>
    </row>
    <row r="35" spans="1:21" ht="12.75" customHeight="1">
      <c r="A35" s="12"/>
      <c r="B35" s="10">
        <v>4122</v>
      </c>
      <c r="C35" s="108">
        <v>13305</v>
      </c>
      <c r="D35" s="11" t="s">
        <v>95</v>
      </c>
      <c r="E35" s="43">
        <v>0</v>
      </c>
      <c r="F35" s="54"/>
      <c r="G35" s="54">
        <v>0</v>
      </c>
      <c r="H35" s="57"/>
      <c r="I35" s="59">
        <v>0</v>
      </c>
      <c r="J35" s="61"/>
      <c r="K35" s="62">
        <v>0</v>
      </c>
      <c r="L35" s="68">
        <v>1501</v>
      </c>
      <c r="M35" s="68">
        <f t="shared" si="2"/>
        <v>1501</v>
      </c>
      <c r="N35" s="70"/>
      <c r="O35" s="72">
        <f t="shared" si="3"/>
        <v>1501</v>
      </c>
      <c r="P35" s="95"/>
      <c r="Q35" s="95">
        <f t="shared" si="4"/>
        <v>1501</v>
      </c>
      <c r="R35" s="101"/>
      <c r="S35" s="104">
        <f t="shared" si="5"/>
        <v>1501</v>
      </c>
      <c r="T35" s="115"/>
      <c r="U35" s="116">
        <f t="shared" si="6"/>
        <v>1501</v>
      </c>
    </row>
    <row r="36" spans="1:21" ht="12.75" customHeight="1">
      <c r="A36" s="12"/>
      <c r="B36" s="10">
        <v>4119</v>
      </c>
      <c r="C36" s="108"/>
      <c r="D36" s="11" t="s">
        <v>96</v>
      </c>
      <c r="E36" s="43">
        <v>0</v>
      </c>
      <c r="F36" s="54"/>
      <c r="G36" s="54">
        <v>0</v>
      </c>
      <c r="H36" s="57"/>
      <c r="I36" s="59">
        <v>0</v>
      </c>
      <c r="J36" s="61"/>
      <c r="K36" s="62">
        <v>0</v>
      </c>
      <c r="L36" s="68">
        <v>412</v>
      </c>
      <c r="M36" s="68">
        <f t="shared" si="2"/>
        <v>412</v>
      </c>
      <c r="N36" s="70"/>
      <c r="O36" s="72">
        <f t="shared" si="3"/>
        <v>412</v>
      </c>
      <c r="P36" s="95"/>
      <c r="Q36" s="95">
        <f t="shared" si="4"/>
        <v>412</v>
      </c>
      <c r="R36" s="101"/>
      <c r="S36" s="104">
        <f t="shared" si="5"/>
        <v>412</v>
      </c>
      <c r="T36" s="115"/>
      <c r="U36" s="116">
        <f t="shared" si="6"/>
        <v>412</v>
      </c>
    </row>
    <row r="37" spans="1:21" ht="12.75" customHeight="1">
      <c r="A37" s="12"/>
      <c r="B37" s="10">
        <v>4216</v>
      </c>
      <c r="C37" s="108">
        <v>273</v>
      </c>
      <c r="D37" s="11" t="s">
        <v>101</v>
      </c>
      <c r="E37" s="43">
        <v>0</v>
      </c>
      <c r="F37" s="54"/>
      <c r="G37" s="54">
        <v>0</v>
      </c>
      <c r="H37" s="57"/>
      <c r="I37" s="59">
        <v>0</v>
      </c>
      <c r="J37" s="61"/>
      <c r="K37" s="62">
        <v>0</v>
      </c>
      <c r="L37" s="68">
        <v>0</v>
      </c>
      <c r="M37" s="68">
        <v>0</v>
      </c>
      <c r="N37" s="70">
        <v>0</v>
      </c>
      <c r="O37" s="72">
        <v>0</v>
      </c>
      <c r="P37" s="95">
        <v>4974</v>
      </c>
      <c r="Q37" s="95">
        <f t="shared" si="4"/>
        <v>4974</v>
      </c>
      <c r="R37" s="101"/>
      <c r="S37" s="104">
        <f t="shared" si="5"/>
        <v>4974</v>
      </c>
      <c r="T37" s="115"/>
      <c r="U37" s="116">
        <f t="shared" si="6"/>
        <v>4974</v>
      </c>
    </row>
    <row r="38" spans="1:21" ht="12.75" customHeight="1">
      <c r="A38" s="12"/>
      <c r="B38" s="10">
        <v>4216</v>
      </c>
      <c r="C38" s="108">
        <v>184014</v>
      </c>
      <c r="D38" s="11" t="s">
        <v>106</v>
      </c>
      <c r="E38" s="43">
        <v>0</v>
      </c>
      <c r="F38" s="54"/>
      <c r="G38" s="54">
        <v>0</v>
      </c>
      <c r="H38" s="57"/>
      <c r="I38" s="59">
        <v>0</v>
      </c>
      <c r="J38" s="61"/>
      <c r="K38" s="62">
        <v>0</v>
      </c>
      <c r="L38" s="68"/>
      <c r="M38" s="68">
        <v>0</v>
      </c>
      <c r="N38" s="70"/>
      <c r="O38" s="72">
        <v>0</v>
      </c>
      <c r="P38" s="95">
        <v>31500</v>
      </c>
      <c r="Q38" s="95">
        <f t="shared" si="4"/>
        <v>31500</v>
      </c>
      <c r="R38" s="101"/>
      <c r="S38" s="104">
        <f t="shared" si="5"/>
        <v>31500</v>
      </c>
      <c r="T38" s="115"/>
      <c r="U38" s="116">
        <f t="shared" si="6"/>
        <v>31500</v>
      </c>
    </row>
    <row r="39" spans="1:21" ht="12.75" customHeight="1">
      <c r="A39" s="12"/>
      <c r="B39" s="10">
        <v>4216</v>
      </c>
      <c r="C39" s="108">
        <v>204004</v>
      </c>
      <c r="D39" s="11" t="s">
        <v>107</v>
      </c>
      <c r="E39" s="43">
        <v>0</v>
      </c>
      <c r="F39" s="54"/>
      <c r="G39" s="54">
        <v>0</v>
      </c>
      <c r="H39" s="57"/>
      <c r="I39" s="59">
        <v>0</v>
      </c>
      <c r="J39" s="61"/>
      <c r="K39" s="62">
        <v>0</v>
      </c>
      <c r="L39" s="68"/>
      <c r="M39" s="68">
        <v>0</v>
      </c>
      <c r="N39" s="70"/>
      <c r="O39" s="72">
        <v>0</v>
      </c>
      <c r="P39" s="95">
        <v>9315</v>
      </c>
      <c r="Q39" s="95">
        <f t="shared" si="4"/>
        <v>9315</v>
      </c>
      <c r="R39" s="101"/>
      <c r="S39" s="104">
        <f t="shared" si="5"/>
        <v>9315</v>
      </c>
      <c r="T39" s="115"/>
      <c r="U39" s="116">
        <f t="shared" si="6"/>
        <v>9315</v>
      </c>
    </row>
    <row r="40" spans="1:21" ht="12.75" customHeight="1">
      <c r="A40" s="12"/>
      <c r="B40" s="10">
        <v>4113</v>
      </c>
      <c r="C40" s="108">
        <v>504</v>
      </c>
      <c r="D40" s="11" t="s">
        <v>108</v>
      </c>
      <c r="E40" s="43">
        <v>0</v>
      </c>
      <c r="F40" s="54"/>
      <c r="G40" s="54">
        <v>0</v>
      </c>
      <c r="H40" s="57"/>
      <c r="I40" s="59">
        <v>0</v>
      </c>
      <c r="J40" s="61"/>
      <c r="K40" s="62">
        <v>0</v>
      </c>
      <c r="L40" s="68"/>
      <c r="M40" s="68">
        <v>0</v>
      </c>
      <c r="N40" s="70"/>
      <c r="O40" s="72">
        <v>0</v>
      </c>
      <c r="P40" s="95">
        <v>47</v>
      </c>
      <c r="Q40" s="95">
        <f t="shared" si="4"/>
        <v>47</v>
      </c>
      <c r="R40" s="101"/>
      <c r="S40" s="104">
        <f t="shared" si="5"/>
        <v>47</v>
      </c>
      <c r="T40" s="115"/>
      <c r="U40" s="116">
        <f t="shared" si="6"/>
        <v>47</v>
      </c>
    </row>
    <row r="41" spans="1:21" ht="12.75" customHeight="1">
      <c r="A41" s="12"/>
      <c r="B41" s="10">
        <v>4113</v>
      </c>
      <c r="C41" s="108">
        <v>503</v>
      </c>
      <c r="D41" s="11" t="s">
        <v>109</v>
      </c>
      <c r="E41" s="43">
        <v>0</v>
      </c>
      <c r="F41" s="54"/>
      <c r="G41" s="54">
        <v>0</v>
      </c>
      <c r="H41" s="57"/>
      <c r="I41" s="59">
        <v>0</v>
      </c>
      <c r="J41" s="61"/>
      <c r="K41" s="62">
        <v>0</v>
      </c>
      <c r="L41" s="68"/>
      <c r="M41" s="68">
        <v>0</v>
      </c>
      <c r="N41" s="70"/>
      <c r="O41" s="72">
        <v>0</v>
      </c>
      <c r="P41" s="95">
        <v>271</v>
      </c>
      <c r="Q41" s="95">
        <f t="shared" si="4"/>
        <v>271</v>
      </c>
      <c r="R41" s="101"/>
      <c r="S41" s="104">
        <f t="shared" si="5"/>
        <v>271</v>
      </c>
      <c r="T41" s="115"/>
      <c r="U41" s="116">
        <f t="shared" si="6"/>
        <v>271</v>
      </c>
    </row>
    <row r="42" spans="1:21" ht="12.75" customHeight="1">
      <c r="A42" s="12"/>
      <c r="B42" s="10">
        <v>4116</v>
      </c>
      <c r="C42" s="108">
        <v>504</v>
      </c>
      <c r="D42" s="11" t="s">
        <v>110</v>
      </c>
      <c r="E42" s="43">
        <v>0</v>
      </c>
      <c r="F42" s="54"/>
      <c r="G42" s="54">
        <v>0</v>
      </c>
      <c r="H42" s="57"/>
      <c r="I42" s="59">
        <v>0</v>
      </c>
      <c r="J42" s="61"/>
      <c r="K42" s="62">
        <v>0</v>
      </c>
      <c r="L42" s="68"/>
      <c r="M42" s="68">
        <v>0</v>
      </c>
      <c r="N42" s="70"/>
      <c r="O42" s="72">
        <v>0</v>
      </c>
      <c r="P42" s="95">
        <v>50</v>
      </c>
      <c r="Q42" s="95">
        <f t="shared" si="4"/>
        <v>50</v>
      </c>
      <c r="R42" s="101"/>
      <c r="S42" s="104">
        <f t="shared" si="5"/>
        <v>50</v>
      </c>
      <c r="T42" s="115"/>
      <c r="U42" s="116">
        <f t="shared" si="6"/>
        <v>50</v>
      </c>
    </row>
    <row r="43" spans="1:21" ht="12.75" customHeight="1">
      <c r="A43" s="12"/>
      <c r="B43" s="10">
        <v>4116</v>
      </c>
      <c r="C43" s="108">
        <v>504</v>
      </c>
      <c r="D43" s="11" t="s">
        <v>111</v>
      </c>
      <c r="E43" s="43">
        <v>0</v>
      </c>
      <c r="F43" s="54"/>
      <c r="G43" s="54">
        <v>0</v>
      </c>
      <c r="H43" s="57"/>
      <c r="I43" s="59">
        <v>0</v>
      </c>
      <c r="J43" s="61"/>
      <c r="K43" s="62">
        <v>0</v>
      </c>
      <c r="L43" s="68"/>
      <c r="M43" s="68">
        <v>0</v>
      </c>
      <c r="N43" s="70"/>
      <c r="O43" s="72">
        <v>0</v>
      </c>
      <c r="P43" s="95">
        <v>300</v>
      </c>
      <c r="Q43" s="95">
        <f t="shared" si="4"/>
        <v>300</v>
      </c>
      <c r="R43" s="101"/>
      <c r="S43" s="104">
        <f t="shared" si="5"/>
        <v>300</v>
      </c>
      <c r="T43" s="115"/>
      <c r="U43" s="116">
        <f t="shared" si="6"/>
        <v>300</v>
      </c>
    </row>
    <row r="44" spans="1:21" ht="12.75" customHeight="1">
      <c r="A44" s="12"/>
      <c r="B44" s="10">
        <v>4111</v>
      </c>
      <c r="C44" s="108"/>
      <c r="D44" s="11" t="s">
        <v>112</v>
      </c>
      <c r="E44" s="43"/>
      <c r="F44" s="54"/>
      <c r="G44" s="54"/>
      <c r="H44" s="57"/>
      <c r="I44" s="59"/>
      <c r="J44" s="61"/>
      <c r="K44" s="62"/>
      <c r="L44" s="68"/>
      <c r="M44" s="68"/>
      <c r="N44" s="70"/>
      <c r="O44" s="72"/>
      <c r="P44" s="95">
        <v>174</v>
      </c>
      <c r="Q44" s="95">
        <f t="shared" si="4"/>
        <v>174</v>
      </c>
      <c r="R44" s="101"/>
      <c r="S44" s="104">
        <f t="shared" si="5"/>
        <v>174</v>
      </c>
      <c r="T44" s="115"/>
      <c r="U44" s="116">
        <f t="shared" si="6"/>
        <v>174</v>
      </c>
    </row>
    <row r="45" spans="1:21" ht="12.75" customHeight="1">
      <c r="A45" s="12"/>
      <c r="B45" s="10">
        <v>4116</v>
      </c>
      <c r="C45" s="108">
        <v>272</v>
      </c>
      <c r="D45" s="11" t="s">
        <v>114</v>
      </c>
      <c r="E45" s="43"/>
      <c r="F45" s="54"/>
      <c r="G45" s="54"/>
      <c r="H45" s="57"/>
      <c r="I45" s="59"/>
      <c r="J45" s="61"/>
      <c r="K45" s="62"/>
      <c r="L45" s="68"/>
      <c r="M45" s="68"/>
      <c r="N45" s="70"/>
      <c r="O45" s="72"/>
      <c r="P45" s="95">
        <v>171</v>
      </c>
      <c r="Q45" s="95">
        <f t="shared" si="4"/>
        <v>171</v>
      </c>
      <c r="R45" s="101"/>
      <c r="S45" s="104">
        <f t="shared" si="5"/>
        <v>171</v>
      </c>
      <c r="T45" s="115"/>
      <c r="U45" s="116">
        <f t="shared" si="6"/>
        <v>171</v>
      </c>
    </row>
    <row r="46" spans="1:21" ht="12.75" customHeight="1">
      <c r="A46" s="12"/>
      <c r="B46" s="10">
        <v>4116</v>
      </c>
      <c r="C46" s="108">
        <v>212</v>
      </c>
      <c r="D46" s="11" t="s">
        <v>118</v>
      </c>
      <c r="E46" s="43"/>
      <c r="F46" s="54"/>
      <c r="G46" s="54"/>
      <c r="H46" s="57"/>
      <c r="I46" s="59"/>
      <c r="J46" s="61"/>
      <c r="K46" s="62"/>
      <c r="L46" s="68"/>
      <c r="M46" s="68"/>
      <c r="N46" s="70"/>
      <c r="O46" s="72"/>
      <c r="P46" s="95"/>
      <c r="Q46" s="95"/>
      <c r="R46" s="101"/>
      <c r="S46" s="104">
        <v>0</v>
      </c>
      <c r="T46" s="115">
        <v>389</v>
      </c>
      <c r="U46" s="116">
        <v>389</v>
      </c>
    </row>
    <row r="47" spans="1:21" ht="12.75" customHeight="1">
      <c r="A47" s="12"/>
      <c r="B47" s="10">
        <v>4116</v>
      </c>
      <c r="C47" s="108">
        <v>214</v>
      </c>
      <c r="D47" s="11" t="s">
        <v>118</v>
      </c>
      <c r="E47" s="43"/>
      <c r="F47" s="54"/>
      <c r="G47" s="54"/>
      <c r="H47" s="57"/>
      <c r="I47" s="59"/>
      <c r="J47" s="61"/>
      <c r="K47" s="62"/>
      <c r="L47" s="68"/>
      <c r="M47" s="68"/>
      <c r="N47" s="70"/>
      <c r="O47" s="72"/>
      <c r="P47" s="95"/>
      <c r="Q47" s="95"/>
      <c r="R47" s="101">
        <v>364</v>
      </c>
      <c r="S47" s="104">
        <v>364</v>
      </c>
      <c r="T47" s="115"/>
      <c r="U47" s="116">
        <v>364</v>
      </c>
    </row>
    <row r="48" spans="1:21" ht="12.75" customHeight="1">
      <c r="A48" s="12"/>
      <c r="B48" s="10">
        <v>4222</v>
      </c>
      <c r="C48" s="108">
        <v>247</v>
      </c>
      <c r="D48" s="11" t="s">
        <v>123</v>
      </c>
      <c r="E48" s="43"/>
      <c r="F48" s="54"/>
      <c r="G48" s="54"/>
      <c r="H48" s="57"/>
      <c r="I48" s="59"/>
      <c r="J48" s="61"/>
      <c r="K48" s="62"/>
      <c r="L48" s="68"/>
      <c r="M48" s="68"/>
      <c r="N48" s="70"/>
      <c r="O48" s="72"/>
      <c r="P48" s="95"/>
      <c r="Q48" s="95"/>
      <c r="R48" s="101"/>
      <c r="S48" s="104">
        <v>0</v>
      </c>
      <c r="T48" s="115">
        <v>600</v>
      </c>
      <c r="U48" s="116">
        <v>600</v>
      </c>
    </row>
    <row r="49" spans="1:21" ht="12.75" customHeight="1">
      <c r="A49" s="12"/>
      <c r="B49" s="10">
        <v>4111</v>
      </c>
      <c r="C49" s="108">
        <v>255</v>
      </c>
      <c r="D49" s="11" t="s">
        <v>124</v>
      </c>
      <c r="E49" s="43"/>
      <c r="F49" s="54"/>
      <c r="G49" s="54"/>
      <c r="H49" s="57"/>
      <c r="I49" s="59"/>
      <c r="J49" s="61"/>
      <c r="K49" s="62"/>
      <c r="L49" s="68"/>
      <c r="M49" s="68"/>
      <c r="N49" s="70"/>
      <c r="O49" s="72"/>
      <c r="P49" s="95"/>
      <c r="Q49" s="95"/>
      <c r="R49" s="101"/>
      <c r="S49" s="104">
        <v>0</v>
      </c>
      <c r="T49" s="115">
        <v>34</v>
      </c>
      <c r="U49" s="116">
        <v>34</v>
      </c>
    </row>
    <row r="50" spans="1:21" ht="12.75" customHeight="1">
      <c r="A50" s="12"/>
      <c r="B50" s="10">
        <v>4216</v>
      </c>
      <c r="C50" s="108"/>
      <c r="D50" s="11" t="s">
        <v>125</v>
      </c>
      <c r="E50" s="43"/>
      <c r="F50" s="54"/>
      <c r="G50" s="54"/>
      <c r="H50" s="57"/>
      <c r="I50" s="59"/>
      <c r="J50" s="61"/>
      <c r="K50" s="62"/>
      <c r="L50" s="68"/>
      <c r="M50" s="68"/>
      <c r="N50" s="70"/>
      <c r="O50" s="72"/>
      <c r="P50" s="95"/>
      <c r="Q50" s="95"/>
      <c r="R50" s="101"/>
      <c r="S50" s="104">
        <v>0</v>
      </c>
      <c r="T50" s="115">
        <v>361</v>
      </c>
      <c r="U50" s="116">
        <v>361</v>
      </c>
    </row>
    <row r="51" spans="1:21" ht="12.75" customHeight="1">
      <c r="A51" s="12"/>
      <c r="B51" s="10">
        <v>4116</v>
      </c>
      <c r="C51" s="108">
        <v>273</v>
      </c>
      <c r="D51" s="11" t="s">
        <v>126</v>
      </c>
      <c r="E51" s="43"/>
      <c r="F51" s="54"/>
      <c r="G51" s="54"/>
      <c r="H51" s="57"/>
      <c r="I51" s="59"/>
      <c r="J51" s="61"/>
      <c r="K51" s="62"/>
      <c r="L51" s="68"/>
      <c r="M51" s="68"/>
      <c r="N51" s="70"/>
      <c r="O51" s="72"/>
      <c r="P51" s="95"/>
      <c r="Q51" s="95"/>
      <c r="R51" s="101"/>
      <c r="S51" s="104">
        <v>0</v>
      </c>
      <c r="T51" s="115">
        <v>241</v>
      </c>
      <c r="U51" s="116">
        <v>241</v>
      </c>
    </row>
    <row r="52" spans="1:21" ht="15.75">
      <c r="A52" s="41"/>
      <c r="B52" s="40"/>
      <c r="C52" s="109"/>
      <c r="D52" s="42" t="s">
        <v>5</v>
      </c>
      <c r="E52" s="50">
        <f>E5+E6+E21+E22</f>
        <v>191087</v>
      </c>
      <c r="F52" s="123">
        <f>F5+F6+F21+F22</f>
        <v>23179</v>
      </c>
      <c r="G52" s="89">
        <f>E52+F52</f>
        <v>214266</v>
      </c>
      <c r="H52" s="127">
        <f>H22+H21+H6+H5</f>
        <v>-13738</v>
      </c>
      <c r="I52" s="90">
        <f>I5+I6+I21+I22</f>
        <v>200528</v>
      </c>
      <c r="J52" s="129">
        <f>SUM(J24:J31)</f>
        <v>-225</v>
      </c>
      <c r="K52" s="91">
        <f aca="true" t="shared" si="8" ref="K52:K79">SUM(I52:J52)</f>
        <v>200303</v>
      </c>
      <c r="L52" s="130">
        <f>L22+L21+L6+L5</f>
        <v>4467</v>
      </c>
      <c r="M52" s="67">
        <f>M5+M6+M21+M22</f>
        <v>204770</v>
      </c>
      <c r="N52" s="131">
        <f>N22+N21+N6+N5</f>
        <v>7469</v>
      </c>
      <c r="O52" s="77">
        <f>O5+O6+O21+O22</f>
        <v>212239</v>
      </c>
      <c r="P52" s="98">
        <f>P22+P21+P6+P5</f>
        <v>48869</v>
      </c>
      <c r="Q52" s="97">
        <f>Q5+Q6+Q21+Q22</f>
        <v>261108</v>
      </c>
      <c r="R52" s="105">
        <f>R22+R21+R5+R6</f>
        <v>594</v>
      </c>
      <c r="S52" s="103">
        <f>S5+S6+S21+S22</f>
        <v>261702</v>
      </c>
      <c r="T52" s="117">
        <f>T22+T21+T5+T6</f>
        <v>6900</v>
      </c>
      <c r="U52" s="118">
        <f>U5+U6+U21+U22</f>
        <v>268602</v>
      </c>
    </row>
    <row r="53" spans="1:21" ht="12.75" customHeight="1">
      <c r="A53" s="12" t="s">
        <v>46</v>
      </c>
      <c r="B53" s="39"/>
      <c r="C53" s="108"/>
      <c r="D53" s="21" t="s">
        <v>55</v>
      </c>
      <c r="E53" s="43">
        <v>300</v>
      </c>
      <c r="F53" s="124">
        <v>0</v>
      </c>
      <c r="G53" s="54">
        <f aca="true" t="shared" si="9" ref="G53:G79">SUM(E53:F53)</f>
        <v>300</v>
      </c>
      <c r="H53" s="128"/>
      <c r="I53" s="59">
        <f t="shared" si="7"/>
        <v>300</v>
      </c>
      <c r="J53" s="61"/>
      <c r="K53" s="62">
        <f t="shared" si="8"/>
        <v>300</v>
      </c>
      <c r="L53" s="68"/>
      <c r="M53" s="68">
        <f aca="true" t="shared" si="10" ref="M53:M78">K53+L53</f>
        <v>300</v>
      </c>
      <c r="N53" s="70"/>
      <c r="O53" s="72">
        <f t="shared" si="3"/>
        <v>300</v>
      </c>
      <c r="P53" s="95"/>
      <c r="Q53" s="95">
        <f>N53+O53</f>
        <v>300</v>
      </c>
      <c r="R53" s="101"/>
      <c r="S53" s="102">
        <f t="shared" si="5"/>
        <v>300</v>
      </c>
      <c r="T53" s="115">
        <v>923</v>
      </c>
      <c r="U53" s="114">
        <f aca="true" t="shared" si="11" ref="U53:U79">S53+T53</f>
        <v>1223</v>
      </c>
    </row>
    <row r="54" spans="1:21" ht="12.75" customHeight="1">
      <c r="A54" s="12" t="s">
        <v>47</v>
      </c>
      <c r="B54" s="12"/>
      <c r="C54" s="107"/>
      <c r="D54" s="21" t="s">
        <v>56</v>
      </c>
      <c r="E54" s="43">
        <v>2380</v>
      </c>
      <c r="F54" s="124">
        <f>1850+1000+1750+2700+3300+10000+2950+3600</f>
        <v>27150</v>
      </c>
      <c r="G54" s="54">
        <f t="shared" si="9"/>
        <v>29530</v>
      </c>
      <c r="H54" s="128">
        <f>-2000-950-1600-2000</f>
        <v>-6550</v>
      </c>
      <c r="I54" s="59">
        <f t="shared" si="7"/>
        <v>22980</v>
      </c>
      <c r="J54" s="61">
        <v>1700</v>
      </c>
      <c r="K54" s="62">
        <f t="shared" si="8"/>
        <v>24680</v>
      </c>
      <c r="L54" s="68"/>
      <c r="M54" s="68">
        <f t="shared" si="10"/>
        <v>24680</v>
      </c>
      <c r="N54" s="70">
        <v>6050</v>
      </c>
      <c r="O54" s="72">
        <f t="shared" si="3"/>
        <v>30730</v>
      </c>
      <c r="P54" s="95"/>
      <c r="Q54" s="95">
        <f>O54+P54</f>
        <v>30730</v>
      </c>
      <c r="R54" s="101"/>
      <c r="S54" s="102">
        <f t="shared" si="5"/>
        <v>30730</v>
      </c>
      <c r="T54" s="115"/>
      <c r="U54" s="114">
        <f t="shared" si="11"/>
        <v>30730</v>
      </c>
    </row>
    <row r="55" spans="1:21" ht="12.75" customHeight="1">
      <c r="A55" s="12" t="s">
        <v>48</v>
      </c>
      <c r="B55" s="12"/>
      <c r="C55" s="107"/>
      <c r="D55" s="21" t="s">
        <v>57</v>
      </c>
      <c r="E55" s="43">
        <v>6200</v>
      </c>
      <c r="F55" s="54">
        <v>0</v>
      </c>
      <c r="G55" s="54">
        <f t="shared" si="9"/>
        <v>6200</v>
      </c>
      <c r="H55" s="128">
        <v>-6000</v>
      </c>
      <c r="I55" s="59">
        <f t="shared" si="7"/>
        <v>200</v>
      </c>
      <c r="J55" s="61"/>
      <c r="K55" s="62">
        <f t="shared" si="8"/>
        <v>200</v>
      </c>
      <c r="L55" s="68"/>
      <c r="M55" s="68">
        <f t="shared" si="10"/>
        <v>200</v>
      </c>
      <c r="N55" s="70"/>
      <c r="O55" s="72">
        <f t="shared" si="3"/>
        <v>200</v>
      </c>
      <c r="P55" s="95"/>
      <c r="Q55" s="95">
        <f>N55+O55</f>
        <v>200</v>
      </c>
      <c r="R55" s="101"/>
      <c r="S55" s="102">
        <f t="shared" si="5"/>
        <v>200</v>
      </c>
      <c r="T55" s="115"/>
      <c r="U55" s="114">
        <f t="shared" si="11"/>
        <v>200</v>
      </c>
    </row>
    <row r="56" spans="1:21" ht="24">
      <c r="A56" s="12">
        <v>3111</v>
      </c>
      <c r="B56" s="52" t="s">
        <v>69</v>
      </c>
      <c r="C56" s="20"/>
      <c r="D56" s="21" t="s">
        <v>10</v>
      </c>
      <c r="E56" s="43">
        <v>6000</v>
      </c>
      <c r="F56" s="54">
        <v>0</v>
      </c>
      <c r="G56" s="54">
        <f t="shared" si="9"/>
        <v>6000</v>
      </c>
      <c r="H56" s="57"/>
      <c r="I56" s="59">
        <f t="shared" si="7"/>
        <v>6000</v>
      </c>
      <c r="J56" s="61"/>
      <c r="K56" s="62">
        <f t="shared" si="8"/>
        <v>6000</v>
      </c>
      <c r="L56" s="68"/>
      <c r="M56" s="68">
        <f t="shared" si="10"/>
        <v>6000</v>
      </c>
      <c r="N56" s="70"/>
      <c r="O56" s="72">
        <f t="shared" si="3"/>
        <v>6000</v>
      </c>
      <c r="P56" s="95">
        <v>31500</v>
      </c>
      <c r="Q56" s="95">
        <f>O56+P56</f>
        <v>37500</v>
      </c>
      <c r="R56" s="101">
        <v>364</v>
      </c>
      <c r="S56" s="102">
        <f t="shared" si="5"/>
        <v>37864</v>
      </c>
      <c r="T56" s="115">
        <v>389</v>
      </c>
      <c r="U56" s="114">
        <f t="shared" si="11"/>
        <v>38253</v>
      </c>
    </row>
    <row r="57" spans="1:21" ht="12.75" customHeight="1">
      <c r="A57" s="12">
        <v>3111</v>
      </c>
      <c r="B57" s="12">
        <v>5331</v>
      </c>
      <c r="C57" s="107"/>
      <c r="D57" s="21" t="s">
        <v>9</v>
      </c>
      <c r="E57" s="43">
        <v>1520</v>
      </c>
      <c r="F57" s="54">
        <v>0</v>
      </c>
      <c r="G57" s="54">
        <f t="shared" si="9"/>
        <v>1520</v>
      </c>
      <c r="H57" s="57"/>
      <c r="I57" s="59">
        <f t="shared" si="7"/>
        <v>1520</v>
      </c>
      <c r="J57" s="61"/>
      <c r="K57" s="62">
        <f t="shared" si="8"/>
        <v>1520</v>
      </c>
      <c r="L57" s="68"/>
      <c r="M57" s="68">
        <f t="shared" si="10"/>
        <v>1520</v>
      </c>
      <c r="N57" s="70"/>
      <c r="O57" s="72">
        <f t="shared" si="3"/>
        <v>1520</v>
      </c>
      <c r="P57" s="95"/>
      <c r="Q57" s="95">
        <f aca="true" t="shared" si="12" ref="Q57:Q78">O57+P57</f>
        <v>1520</v>
      </c>
      <c r="R57" s="101"/>
      <c r="S57" s="102">
        <f t="shared" si="5"/>
        <v>1520</v>
      </c>
      <c r="T57" s="115"/>
      <c r="U57" s="114">
        <f t="shared" si="11"/>
        <v>1520</v>
      </c>
    </row>
    <row r="58" spans="1:21" ht="12.75" customHeight="1">
      <c r="A58" s="12">
        <v>3111</v>
      </c>
      <c r="B58" s="12">
        <v>5331</v>
      </c>
      <c r="C58" s="107"/>
      <c r="D58" s="21" t="s">
        <v>63</v>
      </c>
      <c r="E58" s="43">
        <v>1315</v>
      </c>
      <c r="F58" s="54">
        <v>0</v>
      </c>
      <c r="G58" s="54">
        <f t="shared" si="9"/>
        <v>1315</v>
      </c>
      <c r="H58" s="57"/>
      <c r="I58" s="59">
        <f t="shared" si="7"/>
        <v>1315</v>
      </c>
      <c r="J58" s="61"/>
      <c r="K58" s="62">
        <f t="shared" si="8"/>
        <v>1315</v>
      </c>
      <c r="L58" s="68"/>
      <c r="M58" s="68">
        <f t="shared" si="10"/>
        <v>1315</v>
      </c>
      <c r="N58" s="70"/>
      <c r="O58" s="72">
        <f t="shared" si="3"/>
        <v>1315</v>
      </c>
      <c r="P58" s="95"/>
      <c r="Q58" s="95">
        <f t="shared" si="12"/>
        <v>1315</v>
      </c>
      <c r="R58" s="101"/>
      <c r="S58" s="102">
        <f t="shared" si="5"/>
        <v>1315</v>
      </c>
      <c r="T58" s="115"/>
      <c r="U58" s="114">
        <f t="shared" si="11"/>
        <v>1315</v>
      </c>
    </row>
    <row r="59" spans="1:21" ht="24">
      <c r="A59" s="12">
        <v>3113</v>
      </c>
      <c r="B59" s="52" t="s">
        <v>69</v>
      </c>
      <c r="C59" s="107"/>
      <c r="D59" s="21" t="s">
        <v>11</v>
      </c>
      <c r="E59" s="43">
        <v>1250</v>
      </c>
      <c r="F59" s="54">
        <v>550</v>
      </c>
      <c r="G59" s="54">
        <f t="shared" si="9"/>
        <v>1800</v>
      </c>
      <c r="H59" s="57"/>
      <c r="I59" s="59">
        <f t="shared" si="7"/>
        <v>1800</v>
      </c>
      <c r="J59" s="61"/>
      <c r="K59" s="62">
        <f t="shared" si="8"/>
        <v>1800</v>
      </c>
      <c r="L59" s="68"/>
      <c r="M59" s="68">
        <f t="shared" si="10"/>
        <v>1800</v>
      </c>
      <c r="N59" s="70"/>
      <c r="O59" s="72">
        <f t="shared" si="3"/>
        <v>1800</v>
      </c>
      <c r="P59" s="95">
        <v>9315</v>
      </c>
      <c r="Q59" s="95">
        <f t="shared" si="12"/>
        <v>11115</v>
      </c>
      <c r="R59" s="101"/>
      <c r="S59" s="102">
        <f t="shared" si="5"/>
        <v>11115</v>
      </c>
      <c r="T59" s="115"/>
      <c r="U59" s="114">
        <f t="shared" si="11"/>
        <v>11115</v>
      </c>
    </row>
    <row r="60" spans="1:21" ht="12.75" customHeight="1">
      <c r="A60" s="12">
        <v>3113</v>
      </c>
      <c r="B60" s="12">
        <v>5331</v>
      </c>
      <c r="C60" s="107"/>
      <c r="D60" s="21" t="s">
        <v>8</v>
      </c>
      <c r="E60" s="43">
        <v>5857</v>
      </c>
      <c r="F60" s="54">
        <v>0</v>
      </c>
      <c r="G60" s="54">
        <f t="shared" si="9"/>
        <v>5857</v>
      </c>
      <c r="H60" s="57"/>
      <c r="I60" s="59">
        <f t="shared" si="7"/>
        <v>5857</v>
      </c>
      <c r="J60" s="61"/>
      <c r="K60" s="62">
        <f t="shared" si="8"/>
        <v>5857</v>
      </c>
      <c r="L60" s="68"/>
      <c r="M60" s="68">
        <f t="shared" si="10"/>
        <v>5857</v>
      </c>
      <c r="N60" s="70"/>
      <c r="O60" s="72">
        <f t="shared" si="3"/>
        <v>5857</v>
      </c>
      <c r="P60" s="95"/>
      <c r="Q60" s="95">
        <f t="shared" si="12"/>
        <v>5857</v>
      </c>
      <c r="R60" s="101"/>
      <c r="S60" s="102">
        <f t="shared" si="5"/>
        <v>5857</v>
      </c>
      <c r="T60" s="115"/>
      <c r="U60" s="114">
        <f t="shared" si="11"/>
        <v>5857</v>
      </c>
    </row>
    <row r="61" spans="1:21" ht="12.75" customHeight="1">
      <c r="A61" s="12">
        <v>3113</v>
      </c>
      <c r="B61" s="12">
        <v>5331</v>
      </c>
      <c r="C61" s="107"/>
      <c r="D61" s="21" t="s">
        <v>64</v>
      </c>
      <c r="E61" s="43">
        <v>2426</v>
      </c>
      <c r="F61" s="54">
        <v>0</v>
      </c>
      <c r="G61" s="54">
        <f t="shared" si="9"/>
        <v>2426</v>
      </c>
      <c r="H61" s="57"/>
      <c r="I61" s="59">
        <f t="shared" si="7"/>
        <v>2426</v>
      </c>
      <c r="J61" s="61"/>
      <c r="K61" s="62">
        <f t="shared" si="8"/>
        <v>2426</v>
      </c>
      <c r="L61" s="68"/>
      <c r="M61" s="68">
        <f t="shared" si="10"/>
        <v>2426</v>
      </c>
      <c r="N61" s="70"/>
      <c r="O61" s="72">
        <f t="shared" si="3"/>
        <v>2426</v>
      </c>
      <c r="P61" s="95"/>
      <c r="Q61" s="95">
        <f t="shared" si="12"/>
        <v>2426</v>
      </c>
      <c r="R61" s="101"/>
      <c r="S61" s="102">
        <f t="shared" si="5"/>
        <v>2426</v>
      </c>
      <c r="T61" s="115"/>
      <c r="U61" s="114">
        <f t="shared" si="11"/>
        <v>2426</v>
      </c>
    </row>
    <row r="62" spans="1:21" ht="12.75" customHeight="1">
      <c r="A62" s="12">
        <v>3211</v>
      </c>
      <c r="B62" s="12"/>
      <c r="C62" s="107"/>
      <c r="D62" s="21" t="s">
        <v>77</v>
      </c>
      <c r="E62" s="43">
        <v>0</v>
      </c>
      <c r="F62" s="54">
        <v>0</v>
      </c>
      <c r="G62" s="54">
        <f t="shared" si="9"/>
        <v>0</v>
      </c>
      <c r="H62" s="57"/>
      <c r="I62" s="59">
        <f t="shared" si="7"/>
        <v>0</v>
      </c>
      <c r="J62" s="61"/>
      <c r="K62" s="62">
        <f t="shared" si="8"/>
        <v>0</v>
      </c>
      <c r="L62" s="68"/>
      <c r="M62" s="68">
        <f t="shared" si="10"/>
        <v>0</v>
      </c>
      <c r="N62" s="70"/>
      <c r="O62" s="72">
        <f t="shared" si="3"/>
        <v>0</v>
      </c>
      <c r="P62" s="95"/>
      <c r="Q62" s="95">
        <f t="shared" si="12"/>
        <v>0</v>
      </c>
      <c r="R62" s="101"/>
      <c r="S62" s="102">
        <f t="shared" si="5"/>
        <v>0</v>
      </c>
      <c r="T62" s="115"/>
      <c r="U62" s="114">
        <f t="shared" si="11"/>
        <v>0</v>
      </c>
    </row>
    <row r="63" spans="1:21" ht="12.75" customHeight="1">
      <c r="A63" s="12">
        <v>3231</v>
      </c>
      <c r="B63" s="12"/>
      <c r="C63" s="107"/>
      <c r="D63" s="21" t="s">
        <v>0</v>
      </c>
      <c r="E63" s="43">
        <v>100</v>
      </c>
      <c r="F63" s="54">
        <v>500</v>
      </c>
      <c r="G63" s="54">
        <f t="shared" si="9"/>
        <v>600</v>
      </c>
      <c r="H63" s="57">
        <v>400</v>
      </c>
      <c r="I63" s="59">
        <f t="shared" si="7"/>
        <v>1000</v>
      </c>
      <c r="J63" s="61"/>
      <c r="K63" s="62">
        <f t="shared" si="8"/>
        <v>1000</v>
      </c>
      <c r="L63" s="68"/>
      <c r="M63" s="68">
        <f t="shared" si="10"/>
        <v>1000</v>
      </c>
      <c r="N63" s="70"/>
      <c r="O63" s="72">
        <f t="shared" si="3"/>
        <v>1000</v>
      </c>
      <c r="P63" s="95"/>
      <c r="Q63" s="95">
        <f t="shared" si="12"/>
        <v>1000</v>
      </c>
      <c r="R63" s="101"/>
      <c r="S63" s="102">
        <f t="shared" si="5"/>
        <v>1000</v>
      </c>
      <c r="T63" s="115"/>
      <c r="U63" s="114">
        <f t="shared" si="11"/>
        <v>1000</v>
      </c>
    </row>
    <row r="64" spans="1:21" ht="12.75" customHeight="1">
      <c r="A64" s="12" t="s">
        <v>31</v>
      </c>
      <c r="B64" s="12"/>
      <c r="C64" s="107"/>
      <c r="D64" s="21" t="s">
        <v>38</v>
      </c>
      <c r="E64" s="43">
        <v>25420</v>
      </c>
      <c r="F64" s="54">
        <f>500+1300+2500</f>
        <v>4300</v>
      </c>
      <c r="G64" s="54">
        <f t="shared" si="9"/>
        <v>29720</v>
      </c>
      <c r="H64" s="57">
        <v>-200</v>
      </c>
      <c r="I64" s="59">
        <f t="shared" si="7"/>
        <v>29520</v>
      </c>
      <c r="J64" s="61"/>
      <c r="K64" s="62">
        <f t="shared" si="8"/>
        <v>29520</v>
      </c>
      <c r="L64" s="68">
        <v>412</v>
      </c>
      <c r="M64" s="68">
        <f t="shared" si="10"/>
        <v>29932</v>
      </c>
      <c r="N64" s="70"/>
      <c r="O64" s="72">
        <f t="shared" si="3"/>
        <v>29932</v>
      </c>
      <c r="P64" s="95">
        <f>47+200+50+300</f>
        <v>597</v>
      </c>
      <c r="Q64" s="95">
        <f t="shared" si="12"/>
        <v>30529</v>
      </c>
      <c r="R64" s="101"/>
      <c r="S64" s="102">
        <f t="shared" si="5"/>
        <v>30529</v>
      </c>
      <c r="T64" s="115">
        <f>600-2000</f>
        <v>-1400</v>
      </c>
      <c r="U64" s="114">
        <f t="shared" si="11"/>
        <v>29129</v>
      </c>
    </row>
    <row r="65" spans="1:21" ht="24">
      <c r="A65" s="12" t="s">
        <v>32</v>
      </c>
      <c r="B65" s="52" t="s">
        <v>69</v>
      </c>
      <c r="C65" s="107"/>
      <c r="D65" s="21" t="s">
        <v>58</v>
      </c>
      <c r="E65" s="43">
        <f>8598-5398-2200</f>
        <v>1000</v>
      </c>
      <c r="F65" s="54">
        <f>500+400+1250+1000</f>
        <v>3150</v>
      </c>
      <c r="G65" s="54">
        <f t="shared" si="9"/>
        <v>4150</v>
      </c>
      <c r="H65" s="57">
        <v>1200</v>
      </c>
      <c r="I65" s="59">
        <f t="shared" si="7"/>
        <v>5350</v>
      </c>
      <c r="J65" s="61"/>
      <c r="K65" s="62">
        <f t="shared" si="8"/>
        <v>5350</v>
      </c>
      <c r="L65" s="68">
        <f>-400+85</f>
        <v>-315</v>
      </c>
      <c r="M65" s="68">
        <f t="shared" si="10"/>
        <v>5035</v>
      </c>
      <c r="N65" s="70"/>
      <c r="O65" s="72">
        <f t="shared" si="3"/>
        <v>5035</v>
      </c>
      <c r="P65" s="95">
        <f>320</f>
        <v>320</v>
      </c>
      <c r="Q65" s="95">
        <f t="shared" si="12"/>
        <v>5355</v>
      </c>
      <c r="R65" s="101"/>
      <c r="S65" s="102">
        <f t="shared" si="5"/>
        <v>5355</v>
      </c>
      <c r="T65" s="115"/>
      <c r="U65" s="114">
        <f t="shared" si="11"/>
        <v>5355</v>
      </c>
    </row>
    <row r="66" spans="1:21" ht="12.75" customHeight="1">
      <c r="A66" s="12">
        <v>3412</v>
      </c>
      <c r="B66" s="12">
        <v>5331</v>
      </c>
      <c r="C66" s="107"/>
      <c r="D66" s="21" t="s">
        <v>65</v>
      </c>
      <c r="E66" s="43">
        <v>5398</v>
      </c>
      <c r="F66" s="54">
        <v>0</v>
      </c>
      <c r="G66" s="54">
        <f t="shared" si="9"/>
        <v>5398</v>
      </c>
      <c r="H66" s="57"/>
      <c r="I66" s="59">
        <f t="shared" si="7"/>
        <v>5398</v>
      </c>
      <c r="J66" s="61"/>
      <c r="K66" s="62">
        <f t="shared" si="8"/>
        <v>5398</v>
      </c>
      <c r="L66" s="68">
        <f>400+85</f>
        <v>485</v>
      </c>
      <c r="M66" s="68">
        <f t="shared" si="10"/>
        <v>5883</v>
      </c>
      <c r="N66" s="70"/>
      <c r="O66" s="72">
        <f t="shared" si="3"/>
        <v>5883</v>
      </c>
      <c r="P66" s="95"/>
      <c r="Q66" s="95">
        <f t="shared" si="12"/>
        <v>5883</v>
      </c>
      <c r="R66" s="101"/>
      <c r="S66" s="102">
        <f t="shared" si="5"/>
        <v>5883</v>
      </c>
      <c r="T66" s="115"/>
      <c r="U66" s="114">
        <f t="shared" si="11"/>
        <v>5883</v>
      </c>
    </row>
    <row r="67" spans="1:21" ht="12.75" customHeight="1">
      <c r="A67" s="12">
        <v>3412</v>
      </c>
      <c r="B67" s="12">
        <v>5331</v>
      </c>
      <c r="C67" s="107"/>
      <c r="D67" s="21" t="s">
        <v>66</v>
      </c>
      <c r="E67" s="43">
        <v>2200</v>
      </c>
      <c r="F67" s="54">
        <v>0</v>
      </c>
      <c r="G67" s="54">
        <f t="shared" si="9"/>
        <v>2200</v>
      </c>
      <c r="H67" s="57"/>
      <c r="I67" s="59">
        <f t="shared" si="7"/>
        <v>2200</v>
      </c>
      <c r="J67" s="61"/>
      <c r="K67" s="62">
        <f t="shared" si="8"/>
        <v>2200</v>
      </c>
      <c r="L67" s="68"/>
      <c r="M67" s="68">
        <f t="shared" si="10"/>
        <v>2200</v>
      </c>
      <c r="N67" s="70"/>
      <c r="O67" s="72">
        <f t="shared" si="3"/>
        <v>2200</v>
      </c>
      <c r="P67" s="95"/>
      <c r="Q67" s="95">
        <f t="shared" si="12"/>
        <v>2200</v>
      </c>
      <c r="R67" s="101"/>
      <c r="S67" s="102">
        <f t="shared" si="5"/>
        <v>2200</v>
      </c>
      <c r="T67" s="115"/>
      <c r="U67" s="114">
        <f t="shared" si="11"/>
        <v>2200</v>
      </c>
    </row>
    <row r="68" spans="1:21" ht="12.75" customHeight="1">
      <c r="A68" s="12"/>
      <c r="B68" s="12"/>
      <c r="C68" s="107">
        <v>204</v>
      </c>
      <c r="D68" s="21" t="s">
        <v>67</v>
      </c>
      <c r="E68" s="43">
        <v>3000</v>
      </c>
      <c r="F68" s="119">
        <v>10000</v>
      </c>
      <c r="G68" s="54">
        <f t="shared" si="9"/>
        <v>13000</v>
      </c>
      <c r="H68" s="57"/>
      <c r="I68" s="59">
        <f t="shared" si="7"/>
        <v>13000</v>
      </c>
      <c r="J68" s="61"/>
      <c r="K68" s="62">
        <f t="shared" si="8"/>
        <v>13000</v>
      </c>
      <c r="L68" s="68"/>
      <c r="M68" s="68">
        <f t="shared" si="10"/>
        <v>13000</v>
      </c>
      <c r="N68" s="70"/>
      <c r="O68" s="72">
        <f t="shared" si="3"/>
        <v>13000</v>
      </c>
      <c r="P68" s="95"/>
      <c r="Q68" s="95">
        <f t="shared" si="12"/>
        <v>13000</v>
      </c>
      <c r="R68" s="101"/>
      <c r="S68" s="102">
        <f t="shared" si="5"/>
        <v>13000</v>
      </c>
      <c r="T68" s="115"/>
      <c r="U68" s="114">
        <f t="shared" si="11"/>
        <v>13000</v>
      </c>
    </row>
    <row r="69" spans="1:21" ht="12.75" customHeight="1">
      <c r="A69" s="12" t="s">
        <v>78</v>
      </c>
      <c r="B69" s="12"/>
      <c r="C69" s="107"/>
      <c r="D69" s="21" t="s">
        <v>79</v>
      </c>
      <c r="E69" s="43">
        <v>0</v>
      </c>
      <c r="F69" s="54">
        <v>0</v>
      </c>
      <c r="G69" s="54">
        <f t="shared" si="9"/>
        <v>0</v>
      </c>
      <c r="H69" s="57"/>
      <c r="I69" s="59">
        <f t="shared" si="7"/>
        <v>0</v>
      </c>
      <c r="J69" s="61"/>
      <c r="K69" s="62">
        <f t="shared" si="8"/>
        <v>0</v>
      </c>
      <c r="L69" s="68"/>
      <c r="M69" s="68">
        <f t="shared" si="10"/>
        <v>0</v>
      </c>
      <c r="N69" s="70"/>
      <c r="O69" s="72">
        <f t="shared" si="3"/>
        <v>0</v>
      </c>
      <c r="P69" s="95"/>
      <c r="Q69" s="95">
        <f t="shared" si="12"/>
        <v>0</v>
      </c>
      <c r="R69" s="101"/>
      <c r="S69" s="102">
        <f t="shared" si="5"/>
        <v>0</v>
      </c>
      <c r="T69" s="115"/>
      <c r="U69" s="114">
        <f t="shared" si="11"/>
        <v>0</v>
      </c>
    </row>
    <row r="70" spans="1:21" ht="12.75" customHeight="1">
      <c r="A70" s="12" t="s">
        <v>33</v>
      </c>
      <c r="B70" s="12"/>
      <c r="C70" s="107"/>
      <c r="D70" s="21" t="s">
        <v>39</v>
      </c>
      <c r="E70" s="43">
        <v>27341</v>
      </c>
      <c r="F70" s="119">
        <f>1300+800+2500+1000+17000+960+10000+300</f>
        <v>33860</v>
      </c>
      <c r="G70" s="54">
        <f t="shared" si="9"/>
        <v>61201</v>
      </c>
      <c r="H70" s="120">
        <v>-6238</v>
      </c>
      <c r="I70" s="59">
        <f t="shared" si="7"/>
        <v>54963</v>
      </c>
      <c r="J70" s="61">
        <v>-1925</v>
      </c>
      <c r="K70" s="62">
        <f t="shared" si="8"/>
        <v>53038</v>
      </c>
      <c r="L70" s="68">
        <f>-85-85</f>
        <v>-170</v>
      </c>
      <c r="M70" s="68">
        <f t="shared" si="10"/>
        <v>52868</v>
      </c>
      <c r="N70" s="70">
        <v>1419</v>
      </c>
      <c r="O70" s="72">
        <f t="shared" si="3"/>
        <v>54287</v>
      </c>
      <c r="P70" s="95">
        <f>4974-249</f>
        <v>4725</v>
      </c>
      <c r="Q70" s="95">
        <f t="shared" si="12"/>
        <v>59012</v>
      </c>
      <c r="R70" s="101"/>
      <c r="S70" s="102">
        <f t="shared" si="5"/>
        <v>59012</v>
      </c>
      <c r="T70" s="115">
        <f>241</f>
        <v>241</v>
      </c>
      <c r="U70" s="114">
        <f t="shared" si="11"/>
        <v>59253</v>
      </c>
    </row>
    <row r="71" spans="1:21" ht="12.75" customHeight="1">
      <c r="A71" s="12" t="s">
        <v>34</v>
      </c>
      <c r="B71" s="12"/>
      <c r="C71" s="107"/>
      <c r="D71" s="21" t="s">
        <v>40</v>
      </c>
      <c r="E71" s="43">
        <v>7742</v>
      </c>
      <c r="F71" s="54">
        <v>6550</v>
      </c>
      <c r="G71" s="54">
        <f t="shared" si="9"/>
        <v>14292</v>
      </c>
      <c r="H71" s="57"/>
      <c r="I71" s="59">
        <f t="shared" si="7"/>
        <v>14292</v>
      </c>
      <c r="J71" s="61"/>
      <c r="K71" s="62">
        <f t="shared" si="8"/>
        <v>14292</v>
      </c>
      <c r="L71" s="68"/>
      <c r="M71" s="68">
        <f t="shared" si="10"/>
        <v>14292</v>
      </c>
      <c r="N71" s="70"/>
      <c r="O71" s="72">
        <f t="shared" si="3"/>
        <v>14292</v>
      </c>
      <c r="P71" s="95"/>
      <c r="Q71" s="95">
        <f t="shared" si="12"/>
        <v>14292</v>
      </c>
      <c r="R71" s="101"/>
      <c r="S71" s="102">
        <f t="shared" si="5"/>
        <v>14292</v>
      </c>
      <c r="T71" s="115">
        <f>700+300</f>
        <v>1000</v>
      </c>
      <c r="U71" s="114">
        <f t="shared" si="11"/>
        <v>15292</v>
      </c>
    </row>
    <row r="72" spans="1:21" ht="25.5">
      <c r="A72" s="12" t="s">
        <v>49</v>
      </c>
      <c r="B72" s="12"/>
      <c r="C72" s="107"/>
      <c r="D72" s="21" t="s">
        <v>59</v>
      </c>
      <c r="E72" s="43">
        <v>7491</v>
      </c>
      <c r="F72" s="54">
        <v>0</v>
      </c>
      <c r="G72" s="54">
        <f t="shared" si="9"/>
        <v>7491</v>
      </c>
      <c r="H72" s="57">
        <v>1763</v>
      </c>
      <c r="I72" s="59">
        <f t="shared" si="7"/>
        <v>9254</v>
      </c>
      <c r="J72" s="61"/>
      <c r="K72" s="62">
        <f t="shared" si="8"/>
        <v>9254</v>
      </c>
      <c r="L72" s="68">
        <f>L34+L35+100</f>
        <v>1683</v>
      </c>
      <c r="M72" s="68">
        <f t="shared" si="10"/>
        <v>10937</v>
      </c>
      <c r="N72" s="70"/>
      <c r="O72" s="72">
        <f t="shared" si="3"/>
        <v>10937</v>
      </c>
      <c r="P72" s="95">
        <v>171</v>
      </c>
      <c r="Q72" s="95">
        <f t="shared" si="12"/>
        <v>11108</v>
      </c>
      <c r="R72" s="101"/>
      <c r="S72" s="102">
        <f t="shared" si="5"/>
        <v>11108</v>
      </c>
      <c r="T72" s="115"/>
      <c r="U72" s="114">
        <f t="shared" si="11"/>
        <v>11108</v>
      </c>
    </row>
    <row r="73" spans="1:21" ht="12.75" customHeight="1">
      <c r="A73" s="12" t="s">
        <v>50</v>
      </c>
      <c r="B73" s="12"/>
      <c r="C73" s="107"/>
      <c r="D73" s="21" t="s">
        <v>60</v>
      </c>
      <c r="E73" s="43">
        <v>200</v>
      </c>
      <c r="F73" s="54">
        <v>0</v>
      </c>
      <c r="G73" s="54">
        <f t="shared" si="9"/>
        <v>200</v>
      </c>
      <c r="H73" s="57"/>
      <c r="I73" s="59">
        <f t="shared" si="7"/>
        <v>200</v>
      </c>
      <c r="J73" s="61"/>
      <c r="K73" s="62">
        <f t="shared" si="8"/>
        <v>200</v>
      </c>
      <c r="L73" s="68"/>
      <c r="M73" s="68">
        <f t="shared" si="10"/>
        <v>200</v>
      </c>
      <c r="N73" s="70"/>
      <c r="O73" s="72">
        <f t="shared" si="3"/>
        <v>200</v>
      </c>
      <c r="P73" s="95"/>
      <c r="Q73" s="95">
        <f t="shared" si="12"/>
        <v>200</v>
      </c>
      <c r="R73" s="101"/>
      <c r="S73" s="102">
        <f t="shared" si="5"/>
        <v>200</v>
      </c>
      <c r="T73" s="115"/>
      <c r="U73" s="114">
        <f t="shared" si="11"/>
        <v>200</v>
      </c>
    </row>
    <row r="74" spans="1:21" ht="12.75" customHeight="1">
      <c r="A74" s="12" t="s">
        <v>51</v>
      </c>
      <c r="B74" s="12"/>
      <c r="C74" s="107"/>
      <c r="D74" s="21" t="s">
        <v>2</v>
      </c>
      <c r="E74" s="43">
        <v>4057</v>
      </c>
      <c r="F74" s="54">
        <v>0</v>
      </c>
      <c r="G74" s="54">
        <f t="shared" si="9"/>
        <v>4057</v>
      </c>
      <c r="H74" s="57"/>
      <c r="I74" s="59">
        <f t="shared" si="7"/>
        <v>4057</v>
      </c>
      <c r="J74" s="61"/>
      <c r="K74" s="62">
        <f t="shared" si="8"/>
        <v>4057</v>
      </c>
      <c r="L74" s="68"/>
      <c r="M74" s="68">
        <f t="shared" si="10"/>
        <v>4057</v>
      </c>
      <c r="N74" s="70"/>
      <c r="O74" s="72">
        <f t="shared" si="3"/>
        <v>4057</v>
      </c>
      <c r="P74" s="95"/>
      <c r="Q74" s="95">
        <f t="shared" si="12"/>
        <v>4057</v>
      </c>
      <c r="R74" s="101"/>
      <c r="S74" s="102">
        <f t="shared" si="5"/>
        <v>4057</v>
      </c>
      <c r="T74" s="115"/>
      <c r="U74" s="114">
        <f t="shared" si="11"/>
        <v>4057</v>
      </c>
    </row>
    <row r="75" spans="1:21" ht="12.75" customHeight="1">
      <c r="A75" s="12" t="s">
        <v>52</v>
      </c>
      <c r="B75" s="12"/>
      <c r="C75" s="107"/>
      <c r="D75" s="21" t="s">
        <v>61</v>
      </c>
      <c r="E75" s="43">
        <v>300</v>
      </c>
      <c r="F75" s="54">
        <v>0</v>
      </c>
      <c r="G75" s="54">
        <f t="shared" si="9"/>
        <v>300</v>
      </c>
      <c r="H75" s="57"/>
      <c r="I75" s="59">
        <f t="shared" si="7"/>
        <v>300</v>
      </c>
      <c r="J75" s="61"/>
      <c r="K75" s="62">
        <f t="shared" si="8"/>
        <v>300</v>
      </c>
      <c r="L75" s="68"/>
      <c r="M75" s="68">
        <f t="shared" si="10"/>
        <v>300</v>
      </c>
      <c r="N75" s="70"/>
      <c r="O75" s="72">
        <f t="shared" si="3"/>
        <v>300</v>
      </c>
      <c r="P75" s="95"/>
      <c r="Q75" s="95">
        <f t="shared" si="12"/>
        <v>300</v>
      </c>
      <c r="R75" s="101"/>
      <c r="S75" s="102">
        <f t="shared" si="5"/>
        <v>300</v>
      </c>
      <c r="T75" s="115"/>
      <c r="U75" s="114">
        <f t="shared" si="11"/>
        <v>300</v>
      </c>
    </row>
    <row r="76" spans="1:21" ht="12.75" customHeight="1">
      <c r="A76" s="12" t="s">
        <v>53</v>
      </c>
      <c r="B76" s="12"/>
      <c r="C76" s="107"/>
      <c r="D76" s="21" t="s">
        <v>62</v>
      </c>
      <c r="E76" s="43">
        <v>75142</v>
      </c>
      <c r="F76" s="54">
        <v>0</v>
      </c>
      <c r="G76" s="54">
        <f t="shared" si="9"/>
        <v>75142</v>
      </c>
      <c r="H76" s="57"/>
      <c r="I76" s="59">
        <f t="shared" si="7"/>
        <v>75142</v>
      </c>
      <c r="J76" s="61"/>
      <c r="K76" s="62">
        <f t="shared" si="8"/>
        <v>75142</v>
      </c>
      <c r="L76" s="68">
        <f>L32+L33-100</f>
        <v>2372</v>
      </c>
      <c r="M76" s="68">
        <f t="shared" si="10"/>
        <v>77514</v>
      </c>
      <c r="N76" s="70"/>
      <c r="O76" s="72">
        <f t="shared" si="3"/>
        <v>77514</v>
      </c>
      <c r="P76" s="95">
        <v>2067</v>
      </c>
      <c r="Q76" s="95">
        <f t="shared" si="12"/>
        <v>79581</v>
      </c>
      <c r="R76" s="101"/>
      <c r="S76" s="102">
        <f t="shared" si="5"/>
        <v>79581</v>
      </c>
      <c r="T76" s="115"/>
      <c r="U76" s="114">
        <f t="shared" si="11"/>
        <v>79581</v>
      </c>
    </row>
    <row r="77" spans="1:21" ht="12.75" customHeight="1">
      <c r="A77" s="12">
        <v>6115</v>
      </c>
      <c r="B77" s="12"/>
      <c r="C77" s="107"/>
      <c r="D77" s="21" t="s">
        <v>112</v>
      </c>
      <c r="E77" s="43"/>
      <c r="F77" s="54"/>
      <c r="G77" s="54"/>
      <c r="H77" s="57"/>
      <c r="I77" s="59"/>
      <c r="J77" s="61"/>
      <c r="K77" s="62"/>
      <c r="L77" s="68"/>
      <c r="M77" s="68"/>
      <c r="N77" s="70"/>
      <c r="O77" s="72"/>
      <c r="P77" s="95">
        <v>174</v>
      </c>
      <c r="Q77" s="95">
        <f t="shared" si="12"/>
        <v>174</v>
      </c>
      <c r="R77" s="101"/>
      <c r="S77" s="102">
        <f aca="true" t="shared" si="13" ref="S77:S83">Q77+R77</f>
        <v>174</v>
      </c>
      <c r="T77" s="115"/>
      <c r="U77" s="114">
        <f t="shared" si="11"/>
        <v>174</v>
      </c>
    </row>
    <row r="78" spans="1:21" ht="12.75" customHeight="1">
      <c r="A78" s="12" t="s">
        <v>54</v>
      </c>
      <c r="B78" s="12"/>
      <c r="C78" s="107"/>
      <c r="D78" s="21" t="s">
        <v>7</v>
      </c>
      <c r="E78" s="43">
        <v>5620</v>
      </c>
      <c r="F78" s="54">
        <v>0</v>
      </c>
      <c r="G78" s="54">
        <f t="shared" si="9"/>
        <v>5620</v>
      </c>
      <c r="H78" s="57">
        <v>1887</v>
      </c>
      <c r="I78" s="59">
        <f t="shared" si="7"/>
        <v>7507</v>
      </c>
      <c r="J78" s="61"/>
      <c r="K78" s="62">
        <f t="shared" si="8"/>
        <v>7507</v>
      </c>
      <c r="L78" s="68"/>
      <c r="M78" s="68">
        <f t="shared" si="10"/>
        <v>7507</v>
      </c>
      <c r="N78" s="70"/>
      <c r="O78" s="72">
        <f t="shared" si="3"/>
        <v>7507</v>
      </c>
      <c r="P78" s="95"/>
      <c r="Q78" s="95">
        <f t="shared" si="12"/>
        <v>7507</v>
      </c>
      <c r="R78" s="101"/>
      <c r="S78" s="102">
        <f t="shared" si="13"/>
        <v>7507</v>
      </c>
      <c r="T78" s="115"/>
      <c r="U78" s="114">
        <f t="shared" si="11"/>
        <v>7507</v>
      </c>
    </row>
    <row r="79" spans="1:21" ht="15.75">
      <c r="A79" s="41"/>
      <c r="B79" s="41"/>
      <c r="C79" s="110"/>
      <c r="D79" s="42" t="s">
        <v>6</v>
      </c>
      <c r="E79" s="50">
        <f>SUM(E53:E78)</f>
        <v>192259</v>
      </c>
      <c r="F79" s="121">
        <f>SUM(F53:F78)</f>
        <v>86060</v>
      </c>
      <c r="G79" s="89">
        <f t="shared" si="9"/>
        <v>278319</v>
      </c>
      <c r="H79" s="122">
        <f>SUM(H53:H78)</f>
        <v>-13738</v>
      </c>
      <c r="I79" s="92">
        <f>SUM(I53:I78)</f>
        <v>264581</v>
      </c>
      <c r="J79" s="126">
        <f>SUM(J53:J78)</f>
        <v>-225</v>
      </c>
      <c r="K79" s="91">
        <f t="shared" si="8"/>
        <v>264356</v>
      </c>
      <c r="L79" s="121">
        <f>SUM(L53:L78)</f>
        <v>4467</v>
      </c>
      <c r="M79" s="67">
        <f>SUM(K79:L79)</f>
        <v>268823</v>
      </c>
      <c r="N79" s="121">
        <f>SUM(N53:N78)</f>
        <v>7469</v>
      </c>
      <c r="O79" s="77">
        <f>SUM(M79:N79)</f>
        <v>276292</v>
      </c>
      <c r="P79" s="121">
        <f>SUM(P53:P78)</f>
        <v>48869</v>
      </c>
      <c r="Q79" s="97">
        <f>SUM(Q53:Q78)</f>
        <v>325161</v>
      </c>
      <c r="R79" s="66">
        <v>364</v>
      </c>
      <c r="S79" s="102">
        <f t="shared" si="13"/>
        <v>325525</v>
      </c>
      <c r="T79" s="66">
        <f>SUM(T53:T78)</f>
        <v>1153</v>
      </c>
      <c r="U79" s="118">
        <f t="shared" si="11"/>
        <v>326678</v>
      </c>
    </row>
    <row r="80" spans="1:21" ht="15.75">
      <c r="A80" s="41"/>
      <c r="B80" s="41"/>
      <c r="C80" s="110"/>
      <c r="D80" s="42" t="s">
        <v>70</v>
      </c>
      <c r="E80" s="50">
        <f>E52-E79</f>
        <v>-1172</v>
      </c>
      <c r="F80" s="123">
        <f>F52-F79</f>
        <v>-62881</v>
      </c>
      <c r="G80" s="56">
        <f>G52-G79</f>
        <v>-64053</v>
      </c>
      <c r="H80" s="60">
        <f>H52-H79</f>
        <v>0</v>
      </c>
      <c r="I80" s="60">
        <f>I52-I79</f>
        <v>-64053</v>
      </c>
      <c r="J80" s="61">
        <v>0</v>
      </c>
      <c r="K80" s="62">
        <f>K52-K79</f>
        <v>-64053</v>
      </c>
      <c r="L80" s="68">
        <f>L52-L79</f>
        <v>0</v>
      </c>
      <c r="M80" s="68">
        <f>K80+L80</f>
        <v>-64053</v>
      </c>
      <c r="N80" s="71"/>
      <c r="O80" s="72">
        <f>M80+N80</f>
        <v>-64053</v>
      </c>
      <c r="P80" s="95"/>
      <c r="Q80" s="95">
        <f>Q52-Q79</f>
        <v>-64053</v>
      </c>
      <c r="R80" s="101"/>
      <c r="S80" s="102">
        <f>S52-S79</f>
        <v>-63823</v>
      </c>
      <c r="T80" s="114">
        <f>T52-T79</f>
        <v>5747</v>
      </c>
      <c r="U80" s="114">
        <f>U52-U79</f>
        <v>-58076</v>
      </c>
    </row>
    <row r="81" spans="1:21" ht="12.75" customHeight="1">
      <c r="A81" s="12">
        <v>8115</v>
      </c>
      <c r="B81" s="12"/>
      <c r="C81" s="107"/>
      <c r="D81" s="13" t="s">
        <v>3</v>
      </c>
      <c r="E81" s="43">
        <v>5000</v>
      </c>
      <c r="F81" s="124">
        <f>55702+329+6550+300</f>
        <v>62881</v>
      </c>
      <c r="G81" s="54">
        <f>SUM(E81:F81)</f>
        <v>67881</v>
      </c>
      <c r="H81" s="57">
        <v>0</v>
      </c>
      <c r="I81" s="59">
        <f t="shared" si="7"/>
        <v>67881</v>
      </c>
      <c r="J81" s="61">
        <v>0</v>
      </c>
      <c r="K81" s="62">
        <f>SUM(I81:J81)</f>
        <v>67881</v>
      </c>
      <c r="L81" s="68">
        <f>L53-L80</f>
        <v>0</v>
      </c>
      <c r="M81" s="68">
        <f>K81+L81</f>
        <v>67881</v>
      </c>
      <c r="N81" s="70"/>
      <c r="O81" s="72">
        <f>M81+N81</f>
        <v>67881</v>
      </c>
      <c r="P81" s="95"/>
      <c r="Q81" s="95">
        <v>67881</v>
      </c>
      <c r="R81" s="101"/>
      <c r="S81" s="102">
        <v>67651</v>
      </c>
      <c r="T81" s="115">
        <f>-5795+448-400</f>
        <v>-5747</v>
      </c>
      <c r="U81" s="114">
        <f>S81+T81</f>
        <v>61904</v>
      </c>
    </row>
    <row r="82" spans="1:21" ht="12.75" customHeight="1">
      <c r="A82" s="12">
        <v>8124</v>
      </c>
      <c r="B82" s="12"/>
      <c r="C82" s="107"/>
      <c r="D82" s="13" t="s">
        <v>4</v>
      </c>
      <c r="E82" s="43">
        <v>-6728</v>
      </c>
      <c r="F82" s="124">
        <v>0</v>
      </c>
      <c r="G82" s="54">
        <f>SUM(E82:F82)</f>
        <v>-6728</v>
      </c>
      <c r="H82" s="57">
        <v>0</v>
      </c>
      <c r="I82" s="59">
        <f t="shared" si="7"/>
        <v>-6728</v>
      </c>
      <c r="J82" s="61">
        <v>0</v>
      </c>
      <c r="K82" s="62">
        <f>SUM(I82:J82)</f>
        <v>-6728</v>
      </c>
      <c r="L82" s="68">
        <f>L54-L81</f>
        <v>0</v>
      </c>
      <c r="M82" s="68">
        <f>K82+L82</f>
        <v>-6728</v>
      </c>
      <c r="N82" s="70"/>
      <c r="O82" s="70">
        <v>-6728</v>
      </c>
      <c r="P82" s="95"/>
      <c r="Q82" s="95">
        <v>-6728</v>
      </c>
      <c r="R82" s="101"/>
      <c r="S82" s="102">
        <f t="shared" si="13"/>
        <v>-6728</v>
      </c>
      <c r="T82" s="115"/>
      <c r="U82" s="114">
        <f>S82+T82</f>
        <v>-6728</v>
      </c>
    </row>
    <row r="83" spans="1:21" ht="12.75" customHeight="1">
      <c r="A83" s="12">
        <v>8117</v>
      </c>
      <c r="B83" s="12"/>
      <c r="C83" s="107"/>
      <c r="D83" s="21" t="s">
        <v>68</v>
      </c>
      <c r="E83" s="43">
        <v>2900</v>
      </c>
      <c r="F83" s="124">
        <v>0</v>
      </c>
      <c r="G83" s="54">
        <f>SUM(E83:F83)</f>
        <v>2900</v>
      </c>
      <c r="H83" s="57">
        <v>0</v>
      </c>
      <c r="I83" s="59">
        <f t="shared" si="7"/>
        <v>2900</v>
      </c>
      <c r="J83" s="61">
        <v>0</v>
      </c>
      <c r="K83" s="62">
        <f>SUM(I83:J83)</f>
        <v>2900</v>
      </c>
      <c r="L83" s="68">
        <f>L55-L82</f>
        <v>0</v>
      </c>
      <c r="M83" s="68">
        <f>K83+L83</f>
        <v>2900</v>
      </c>
      <c r="N83" s="70"/>
      <c r="O83" s="70">
        <v>2900</v>
      </c>
      <c r="P83" s="95"/>
      <c r="Q83" s="95">
        <v>2900</v>
      </c>
      <c r="R83" s="101"/>
      <c r="S83" s="102">
        <f t="shared" si="13"/>
        <v>2900</v>
      </c>
      <c r="T83" s="115"/>
      <c r="U83" s="114">
        <f>S83+T83</f>
        <v>2900</v>
      </c>
    </row>
    <row r="84" spans="1:21" ht="15.75">
      <c r="A84" s="41"/>
      <c r="B84" s="41"/>
      <c r="C84" s="110"/>
      <c r="D84" s="42" t="s">
        <v>71</v>
      </c>
      <c r="E84" s="50">
        <f>SUM(E81:E83)</f>
        <v>1172</v>
      </c>
      <c r="F84" s="123">
        <f>SUM(F81:F83)</f>
        <v>62881</v>
      </c>
      <c r="G84" s="56">
        <f>SUM(E84:F84)</f>
        <v>64053</v>
      </c>
      <c r="H84" s="60">
        <v>0</v>
      </c>
      <c r="I84" s="60">
        <f t="shared" si="7"/>
        <v>64053</v>
      </c>
      <c r="J84" s="61">
        <v>0</v>
      </c>
      <c r="K84" s="65">
        <f>SUM(I84:J84)</f>
        <v>64053</v>
      </c>
      <c r="L84" s="68">
        <f>L56-L83</f>
        <v>0</v>
      </c>
      <c r="M84" s="67">
        <f>SUM(M81:M83)</f>
        <v>64053</v>
      </c>
      <c r="N84" s="70"/>
      <c r="O84" s="77">
        <f>SUM(O81:O83)</f>
        <v>64053</v>
      </c>
      <c r="P84" s="95"/>
      <c r="Q84" s="97">
        <f>SUM(Q81:Q83)</f>
        <v>64053</v>
      </c>
      <c r="R84" s="101"/>
      <c r="S84" s="102">
        <f>SUM(S81:S83)</f>
        <v>63823</v>
      </c>
      <c r="T84" s="115"/>
      <c r="U84" s="118">
        <f>SUM(U81:U83)</f>
        <v>58076</v>
      </c>
    </row>
    <row r="85" spans="1:17" ht="12.75" customHeight="1">
      <c r="A85" s="14"/>
      <c r="B85" s="14"/>
      <c r="C85" s="14"/>
      <c r="D85" s="18"/>
      <c r="E85" s="24"/>
      <c r="F85" s="125"/>
      <c r="H85" s="14"/>
      <c r="I85" s="15"/>
      <c r="J85" s="8"/>
      <c r="K85" s="3"/>
      <c r="L85" s="9"/>
      <c r="M85" s="9"/>
      <c r="N85" s="9"/>
      <c r="O85" s="9"/>
      <c r="P85" s="9"/>
      <c r="Q85" s="9"/>
    </row>
    <row r="86" spans="1:17" ht="12.75" customHeight="1">
      <c r="A86" s="14"/>
      <c r="B86" s="14"/>
      <c r="C86" s="14"/>
      <c r="D86" s="18"/>
      <c r="E86" s="24"/>
      <c r="F86" s="19"/>
      <c r="H86" s="14"/>
      <c r="I86" s="15"/>
      <c r="J86" s="8"/>
      <c r="K86" s="3"/>
      <c r="L86" s="14"/>
      <c r="M86" s="18"/>
      <c r="N86" s="16"/>
      <c r="O86" s="16"/>
      <c r="P86" s="9"/>
      <c r="Q86" s="9"/>
    </row>
    <row r="87" spans="1:17" ht="12.75" customHeight="1">
      <c r="A87" s="14"/>
      <c r="B87" s="14"/>
      <c r="C87" s="14"/>
      <c r="D87" s="18"/>
      <c r="E87" s="24"/>
      <c r="F87" s="19"/>
      <c r="H87" s="14"/>
      <c r="I87" s="18"/>
      <c r="J87" s="51"/>
      <c r="K87" s="3"/>
      <c r="L87" s="14"/>
      <c r="M87" s="18"/>
      <c r="N87" s="16"/>
      <c r="O87" s="16"/>
      <c r="P87" s="9"/>
      <c r="Q87" s="9"/>
    </row>
    <row r="88" spans="1:17" ht="12.75" customHeight="1">
      <c r="A88" s="14"/>
      <c r="B88" s="14"/>
      <c r="C88" s="14"/>
      <c r="D88" s="18"/>
      <c r="E88" s="24"/>
      <c r="F88" s="19"/>
      <c r="H88" s="3"/>
      <c r="I88" s="3"/>
      <c r="J88" s="3"/>
      <c r="K88" s="3"/>
      <c r="L88" s="14"/>
      <c r="M88" s="18"/>
      <c r="N88" s="16"/>
      <c r="O88" s="16"/>
      <c r="P88" s="9"/>
      <c r="Q88" s="9"/>
    </row>
    <row r="89" spans="1:17" ht="12.75" customHeight="1">
      <c r="A89" s="14"/>
      <c r="B89" s="14"/>
      <c r="C89" s="14"/>
      <c r="D89" s="18"/>
      <c r="E89" s="24"/>
      <c r="F89" s="19"/>
      <c r="H89" s="3"/>
      <c r="I89" s="3"/>
      <c r="J89" s="3"/>
      <c r="K89" s="3"/>
      <c r="L89" s="14"/>
      <c r="M89" s="18"/>
      <c r="N89" s="16"/>
      <c r="O89" s="16"/>
      <c r="P89" s="9"/>
      <c r="Q89" s="9"/>
    </row>
    <row r="90" spans="1:17" ht="12.75" customHeight="1">
      <c r="A90" s="22"/>
      <c r="B90" s="22"/>
      <c r="C90" s="22"/>
      <c r="D90" s="18"/>
      <c r="E90" s="24"/>
      <c r="F90" s="19"/>
      <c r="L90" s="14"/>
      <c r="M90" s="18"/>
      <c r="N90" s="16"/>
      <c r="O90" s="16"/>
      <c r="P90" s="9"/>
      <c r="Q90" s="9"/>
    </row>
    <row r="91" spans="1:17" ht="12.75" customHeight="1">
      <c r="A91" s="14"/>
      <c r="B91" s="14"/>
      <c r="C91" s="14"/>
      <c r="D91" s="18"/>
      <c r="E91" s="24"/>
      <c r="F91" s="19"/>
      <c r="L91" s="14"/>
      <c r="M91" s="18"/>
      <c r="N91" s="16"/>
      <c r="O91" s="16"/>
      <c r="P91" s="9"/>
      <c r="Q91" s="9"/>
    </row>
    <row r="92" spans="1:17" ht="12.75" customHeight="1">
      <c r="A92" s="14"/>
      <c r="B92" s="14"/>
      <c r="C92" s="14"/>
      <c r="D92" s="18"/>
      <c r="E92" s="24"/>
      <c r="F92" s="19"/>
      <c r="L92" s="14"/>
      <c r="M92" s="18"/>
      <c r="N92" s="16"/>
      <c r="O92" s="16"/>
      <c r="P92" s="9"/>
      <c r="Q92" s="9"/>
    </row>
    <row r="93" spans="1:17" ht="12.75" customHeight="1">
      <c r="A93" s="14"/>
      <c r="B93" s="14"/>
      <c r="C93" s="14"/>
      <c r="D93" s="18"/>
      <c r="E93" s="24"/>
      <c r="F93" s="19"/>
      <c r="L93" s="14"/>
      <c r="M93" s="18"/>
      <c r="N93" s="16"/>
      <c r="O93" s="16"/>
      <c r="P93" s="9"/>
      <c r="Q93" s="9"/>
    </row>
    <row r="94" spans="1:17" ht="12.75" customHeight="1">
      <c r="A94" s="14"/>
      <c r="B94" s="14"/>
      <c r="C94" s="14"/>
      <c r="D94" s="18"/>
      <c r="E94" s="24"/>
      <c r="F94" s="19"/>
      <c r="L94" s="9"/>
      <c r="M94" s="9"/>
      <c r="N94" s="9"/>
      <c r="O94" s="9"/>
      <c r="P94" s="9"/>
      <c r="Q94" s="9"/>
    </row>
    <row r="95" spans="1:17" ht="12.75" customHeight="1">
      <c r="A95" s="14"/>
      <c r="B95" s="14"/>
      <c r="C95" s="14"/>
      <c r="D95" s="18"/>
      <c r="E95" s="24"/>
      <c r="F95" s="19"/>
      <c r="L95" s="9"/>
      <c r="M95" s="9"/>
      <c r="N95" s="9"/>
      <c r="O95" s="9"/>
      <c r="P95" s="9"/>
      <c r="Q95" s="9"/>
    </row>
    <row r="96" spans="1:17" ht="12.75" customHeight="1">
      <c r="A96" s="14"/>
      <c r="B96" s="14"/>
      <c r="C96" s="14"/>
      <c r="D96" s="18"/>
      <c r="E96" s="24"/>
      <c r="F96" s="19"/>
      <c r="L96" s="9"/>
      <c r="M96" s="9"/>
      <c r="N96" s="9"/>
      <c r="O96" s="9"/>
      <c r="P96" s="9"/>
      <c r="Q96" s="9"/>
    </row>
    <row r="97" spans="1:17" ht="12.75" customHeight="1">
      <c r="A97" s="14"/>
      <c r="B97" s="14"/>
      <c r="C97" s="14"/>
      <c r="D97" s="18"/>
      <c r="E97" s="24"/>
      <c r="F97" s="19"/>
      <c r="L97" s="9"/>
      <c r="M97" s="9"/>
      <c r="N97" s="9"/>
      <c r="O97" s="9"/>
      <c r="P97" s="9"/>
      <c r="Q97" s="9"/>
    </row>
    <row r="98" spans="1:6" ht="12.75" customHeight="1">
      <c r="A98" s="14"/>
      <c r="B98" s="14"/>
      <c r="C98" s="14"/>
      <c r="D98" s="18"/>
      <c r="E98" s="24"/>
      <c r="F98" s="19"/>
    </row>
    <row r="99" spans="1:6" ht="12.75" customHeight="1">
      <c r="A99" s="14"/>
      <c r="B99" s="14"/>
      <c r="C99" s="14"/>
      <c r="D99" s="18"/>
      <c r="E99" s="24"/>
      <c r="F99" s="19"/>
    </row>
    <row r="100" spans="1:6" ht="12.75" customHeight="1">
      <c r="A100" s="14"/>
      <c r="B100" s="14"/>
      <c r="C100" s="14"/>
      <c r="D100" s="18"/>
      <c r="E100" s="24"/>
      <c r="F100" s="19"/>
    </row>
    <row r="101" spans="1:6" ht="12.75" customHeight="1">
      <c r="A101" s="14"/>
      <c r="B101" s="14"/>
      <c r="C101" s="14"/>
      <c r="D101" s="18"/>
      <c r="E101" s="24"/>
      <c r="F101" s="19"/>
    </row>
    <row r="102" spans="1:6" ht="12.75" customHeight="1">
      <c r="A102" s="14"/>
      <c r="B102" s="14"/>
      <c r="C102" s="14"/>
      <c r="D102" s="18"/>
      <c r="E102" s="24"/>
      <c r="F102" s="19"/>
    </row>
    <row r="103" spans="1:6" ht="12.75" customHeight="1">
      <c r="A103" s="14"/>
      <c r="B103" s="14"/>
      <c r="C103" s="14"/>
      <c r="D103" s="18"/>
      <c r="E103" s="24"/>
      <c r="F103" s="19"/>
    </row>
    <row r="104" spans="1:6" ht="12.75" customHeight="1">
      <c r="A104" s="14"/>
      <c r="B104" s="14"/>
      <c r="C104" s="14"/>
      <c r="D104" s="18"/>
      <c r="E104" s="24"/>
      <c r="F104" s="19"/>
    </row>
    <row r="105" spans="1:6" ht="12.75" customHeight="1">
      <c r="A105" s="14"/>
      <c r="B105" s="14"/>
      <c r="C105" s="14"/>
      <c r="D105" s="18"/>
      <c r="E105" s="24"/>
      <c r="F105" s="19"/>
    </row>
    <row r="106" spans="1:6" ht="12.75" customHeight="1">
      <c r="A106" s="14"/>
      <c r="B106" s="14"/>
      <c r="C106" s="14"/>
      <c r="D106" s="18"/>
      <c r="E106" s="24"/>
      <c r="F106" s="19"/>
    </row>
    <row r="107" spans="1:6" ht="12.75" customHeight="1">
      <c r="A107" s="14"/>
      <c r="B107" s="14"/>
      <c r="C107" s="14"/>
      <c r="D107" s="18"/>
      <c r="E107" s="24"/>
      <c r="F107" s="19"/>
    </row>
    <row r="108" spans="1:6" ht="12.75" customHeight="1">
      <c r="A108" s="14"/>
      <c r="B108" s="14"/>
      <c r="C108" s="14"/>
      <c r="D108" s="18"/>
      <c r="E108" s="24"/>
      <c r="F108" s="19"/>
    </row>
    <row r="109" spans="1:6" ht="12.75" customHeight="1">
      <c r="A109" s="14"/>
      <c r="B109" s="14"/>
      <c r="C109" s="14"/>
      <c r="D109" s="18"/>
      <c r="E109" s="24"/>
      <c r="F109" s="19"/>
    </row>
    <row r="110" spans="1:6" ht="12.75" customHeight="1">
      <c r="A110" s="14"/>
      <c r="B110" s="14"/>
      <c r="C110" s="14"/>
      <c r="D110" s="18"/>
      <c r="E110" s="24"/>
      <c r="F110" s="19"/>
    </row>
    <row r="111" spans="1:6" ht="12.75" customHeight="1">
      <c r="A111" s="14"/>
      <c r="B111" s="14"/>
      <c r="C111" s="14"/>
      <c r="D111" s="18"/>
      <c r="E111" s="24"/>
      <c r="F111" s="19"/>
    </row>
    <row r="112" spans="1:6" ht="12.75" customHeight="1">
      <c r="A112" s="14"/>
      <c r="B112" s="14"/>
      <c r="C112" s="14"/>
      <c r="D112" s="18"/>
      <c r="E112" s="24"/>
      <c r="F112" s="19"/>
    </row>
    <row r="113" spans="1:6" ht="12.75" customHeight="1">
      <c r="A113" s="14"/>
      <c r="B113" s="14"/>
      <c r="C113" s="14"/>
      <c r="D113" s="18"/>
      <c r="E113" s="24"/>
      <c r="F113" s="19"/>
    </row>
    <row r="114" spans="1:6" ht="12.75" customHeight="1">
      <c r="A114" s="14"/>
      <c r="B114" s="14"/>
      <c r="C114" s="14"/>
      <c r="D114" s="18"/>
      <c r="E114" s="24"/>
      <c r="F114" s="19"/>
    </row>
    <row r="115" spans="1:6" ht="12.75" customHeight="1">
      <c r="A115" s="14"/>
      <c r="B115" s="14"/>
      <c r="C115" s="14"/>
      <c r="D115" s="18"/>
      <c r="E115" s="24"/>
      <c r="F115" s="19"/>
    </row>
    <row r="116" spans="1:6" ht="12.75" customHeight="1">
      <c r="A116" s="14"/>
      <c r="B116" s="14"/>
      <c r="C116" s="14"/>
      <c r="D116" s="18"/>
      <c r="E116" s="24"/>
      <c r="F116" s="19"/>
    </row>
    <row r="117" spans="1:6" ht="12.75" customHeight="1">
      <c r="A117" s="14"/>
      <c r="B117" s="14"/>
      <c r="C117" s="14"/>
      <c r="D117" s="18"/>
      <c r="E117" s="24"/>
      <c r="F117" s="19"/>
    </row>
    <row r="118" spans="1:6" ht="12.75" customHeight="1">
      <c r="A118" s="14"/>
      <c r="B118" s="14"/>
      <c r="C118" s="14"/>
      <c r="D118" s="18"/>
      <c r="E118" s="24"/>
      <c r="F118" s="19"/>
    </row>
    <row r="119" spans="1:6" ht="12.75" customHeight="1">
      <c r="A119" s="14"/>
      <c r="B119" s="14"/>
      <c r="C119" s="14"/>
      <c r="D119" s="18"/>
      <c r="E119" s="24"/>
      <c r="F119" s="19"/>
    </row>
    <row r="120" spans="1:6" ht="12.75" customHeight="1">
      <c r="A120" s="14"/>
      <c r="B120" s="14"/>
      <c r="C120" s="14"/>
      <c r="D120" s="18"/>
      <c r="E120" s="24"/>
      <c r="F120" s="19"/>
    </row>
    <row r="121" spans="1:5" ht="26.25" customHeight="1">
      <c r="A121" s="137"/>
      <c r="B121" s="137"/>
      <c r="C121" s="137"/>
      <c r="D121" s="137"/>
      <c r="E121" s="25"/>
    </row>
    <row r="122" spans="1:5" ht="27.75" customHeight="1">
      <c r="A122" s="26"/>
      <c r="B122" s="26"/>
      <c r="C122" s="26"/>
      <c r="D122" s="26"/>
      <c r="E122" s="23"/>
    </row>
    <row r="123" spans="1:5" ht="12.75" customHeight="1">
      <c r="A123" s="14"/>
      <c r="B123" s="14"/>
      <c r="C123" s="14"/>
      <c r="D123" s="27"/>
      <c r="E123" s="24"/>
    </row>
    <row r="124" spans="1:5" ht="12.75" customHeight="1">
      <c r="A124" s="14"/>
      <c r="B124" s="14"/>
      <c r="C124" s="14"/>
      <c r="D124" s="28"/>
      <c r="E124" s="24"/>
    </row>
    <row r="125" spans="1:5" ht="12.75" customHeight="1">
      <c r="A125" s="29"/>
      <c r="B125" s="29"/>
      <c r="C125" s="29"/>
      <c r="D125" s="30"/>
      <c r="E125" s="24"/>
    </row>
    <row r="126" spans="1:5" ht="12.75" customHeight="1">
      <c r="A126" s="14"/>
      <c r="B126" s="14"/>
      <c r="C126" s="14"/>
      <c r="D126" s="31"/>
      <c r="E126" s="24"/>
    </row>
    <row r="127" spans="1:5" ht="12.75" customHeight="1">
      <c r="A127" s="14"/>
      <c r="B127" s="14"/>
      <c r="C127" s="14"/>
      <c r="D127" s="31"/>
      <c r="E127" s="24"/>
    </row>
    <row r="128" spans="1:5" ht="12.75" customHeight="1">
      <c r="A128" s="29"/>
      <c r="B128" s="29"/>
      <c r="C128" s="29"/>
      <c r="D128" s="32"/>
      <c r="E128" s="24"/>
    </row>
    <row r="129" spans="1:5" ht="12.75" customHeight="1">
      <c r="A129" s="14"/>
      <c r="B129" s="14"/>
      <c r="C129" s="14"/>
      <c r="D129" s="27"/>
      <c r="E129" s="24"/>
    </row>
    <row r="130" spans="1:5" ht="12.75" customHeight="1">
      <c r="A130" s="29"/>
      <c r="B130" s="29"/>
      <c r="C130" s="29"/>
      <c r="D130" s="32"/>
      <c r="E130" s="24"/>
    </row>
    <row r="131" spans="1:5" ht="12.75" customHeight="1">
      <c r="A131" s="29"/>
      <c r="B131" s="29"/>
      <c r="C131" s="29"/>
      <c r="D131" s="30"/>
      <c r="E131" s="24"/>
    </row>
    <row r="132" spans="1:5" ht="12.75" customHeight="1">
      <c r="A132" s="29"/>
      <c r="B132" s="29"/>
      <c r="C132" s="29"/>
      <c r="D132" s="30"/>
      <c r="E132" s="24"/>
    </row>
    <row r="133" spans="1:5" ht="12.75" customHeight="1">
      <c r="A133" s="29"/>
      <c r="B133" s="29"/>
      <c r="C133" s="29"/>
      <c r="D133" s="30"/>
      <c r="E133" s="24"/>
    </row>
    <row r="134" spans="1:5" ht="12.75" customHeight="1">
      <c r="A134" s="29"/>
      <c r="B134" s="29"/>
      <c r="C134" s="29"/>
      <c r="D134" s="30"/>
      <c r="E134" s="24"/>
    </row>
    <row r="135" spans="1:5" ht="12.75" customHeight="1">
      <c r="A135" s="29"/>
      <c r="B135" s="29"/>
      <c r="C135" s="29"/>
      <c r="D135" s="30"/>
      <c r="E135" s="24"/>
    </row>
    <row r="136" spans="1:5" ht="12.75" customHeight="1">
      <c r="A136" s="29"/>
      <c r="B136" s="29"/>
      <c r="C136" s="29"/>
      <c r="D136" s="30"/>
      <c r="E136" s="24"/>
    </row>
    <row r="137" spans="1:5" ht="12.75" customHeight="1">
      <c r="A137" s="29"/>
      <c r="B137" s="29"/>
      <c r="C137" s="29"/>
      <c r="D137" s="30"/>
      <c r="E137" s="24"/>
    </row>
    <row r="138" spans="1:5" ht="12.75" customHeight="1">
      <c r="A138" s="29"/>
      <c r="B138" s="29"/>
      <c r="C138" s="29"/>
      <c r="D138" s="30"/>
      <c r="E138" s="24"/>
    </row>
    <row r="139" spans="1:5" ht="12.75" customHeight="1">
      <c r="A139" s="29"/>
      <c r="B139" s="29"/>
      <c r="C139" s="29"/>
      <c r="D139" s="30"/>
      <c r="E139" s="24"/>
    </row>
    <row r="140" spans="1:5" ht="12.75" customHeight="1">
      <c r="A140" s="14"/>
      <c r="B140" s="14"/>
      <c r="C140" s="14"/>
      <c r="D140" s="31"/>
      <c r="E140" s="24"/>
    </row>
    <row r="141" spans="1:5" ht="12.75" customHeight="1">
      <c r="A141" s="29"/>
      <c r="B141" s="29"/>
      <c r="C141" s="29"/>
      <c r="D141" s="30"/>
      <c r="E141" s="24"/>
    </row>
    <row r="142" spans="1:5" ht="12.75" customHeight="1">
      <c r="A142" s="14"/>
      <c r="B142" s="14"/>
      <c r="C142" s="14"/>
      <c r="D142" s="31"/>
      <c r="E142" s="24"/>
    </row>
    <row r="143" spans="1:5" ht="12.75" customHeight="1">
      <c r="A143" s="14"/>
      <c r="B143" s="14"/>
      <c r="C143" s="14"/>
      <c r="D143" s="31"/>
      <c r="E143" s="24"/>
    </row>
    <row r="144" spans="1:5" ht="12.75" customHeight="1">
      <c r="A144" s="14"/>
      <c r="B144" s="14"/>
      <c r="C144" s="14"/>
      <c r="D144" s="31"/>
      <c r="E144" s="24"/>
    </row>
    <row r="145" spans="1:5" ht="12.75" customHeight="1">
      <c r="A145" s="14"/>
      <c r="B145" s="14"/>
      <c r="C145" s="14"/>
      <c r="D145" s="31"/>
      <c r="E145" s="24"/>
    </row>
    <row r="146" spans="1:5" ht="12.75" customHeight="1">
      <c r="A146" s="14"/>
      <c r="B146" s="14"/>
      <c r="C146" s="14"/>
      <c r="D146" s="31"/>
      <c r="E146" s="24"/>
    </row>
    <row r="147" spans="1:5" ht="12.75" customHeight="1">
      <c r="A147" s="29"/>
      <c r="B147" s="29"/>
      <c r="C147" s="29"/>
      <c r="D147" s="30"/>
      <c r="E147" s="24"/>
    </row>
    <row r="148" spans="1:5" ht="12.75" customHeight="1">
      <c r="A148" s="29"/>
      <c r="B148" s="29"/>
      <c r="C148" s="29"/>
      <c r="D148" s="30"/>
      <c r="E148" s="24"/>
    </row>
    <row r="149" spans="1:5" ht="12.75" customHeight="1">
      <c r="A149" s="29"/>
      <c r="B149" s="29"/>
      <c r="C149" s="29"/>
      <c r="D149" s="30"/>
      <c r="E149" s="24"/>
    </row>
    <row r="150" spans="1:5" ht="12.75" customHeight="1">
      <c r="A150" s="29"/>
      <c r="B150" s="29"/>
      <c r="C150" s="29"/>
      <c r="D150" s="30"/>
      <c r="E150" s="24"/>
    </row>
    <row r="151" spans="1:5" ht="12.75" customHeight="1">
      <c r="A151" s="29"/>
      <c r="B151" s="29"/>
      <c r="C151" s="29"/>
      <c r="D151" s="30"/>
      <c r="E151" s="24"/>
    </row>
    <row r="152" spans="1:5" ht="12.75" customHeight="1">
      <c r="A152" s="29"/>
      <c r="B152" s="29"/>
      <c r="C152" s="29"/>
      <c r="D152" s="30"/>
      <c r="E152" s="24"/>
    </row>
    <row r="153" spans="1:5" ht="12.75" customHeight="1">
      <c r="A153" s="29"/>
      <c r="B153" s="29"/>
      <c r="C153" s="29"/>
      <c r="D153" s="30"/>
      <c r="E153" s="24"/>
    </row>
    <row r="154" spans="1:5" ht="12.75" customHeight="1">
      <c r="A154" s="29"/>
      <c r="B154" s="29"/>
      <c r="C154" s="29"/>
      <c r="D154" s="30"/>
      <c r="E154" s="24"/>
    </row>
    <row r="155" spans="1:5" ht="12.75" customHeight="1">
      <c r="A155" s="29"/>
      <c r="B155" s="29"/>
      <c r="C155" s="29"/>
      <c r="D155" s="30"/>
      <c r="E155" s="24"/>
    </row>
    <row r="156" spans="1:5" ht="12.75" customHeight="1">
      <c r="A156" s="14"/>
      <c r="B156" s="14"/>
      <c r="C156" s="14"/>
      <c r="D156" s="31"/>
      <c r="E156" s="24"/>
    </row>
    <row r="157" spans="1:5" ht="12.75" customHeight="1">
      <c r="A157" s="14"/>
      <c r="B157" s="14"/>
      <c r="C157" s="14"/>
      <c r="D157" s="31"/>
      <c r="E157" s="24"/>
    </row>
    <row r="158" spans="1:5" ht="12.75" customHeight="1">
      <c r="A158" s="14"/>
      <c r="B158" s="14"/>
      <c r="C158" s="14"/>
      <c r="D158" s="31"/>
      <c r="E158" s="24"/>
    </row>
    <row r="159" spans="1:5" ht="12.75" customHeight="1">
      <c r="A159" s="29"/>
      <c r="B159" s="29"/>
      <c r="C159" s="29"/>
      <c r="D159" s="30"/>
      <c r="E159" s="24"/>
    </row>
    <row r="160" spans="1:5" ht="12.75" customHeight="1">
      <c r="A160" s="29"/>
      <c r="B160" s="29"/>
      <c r="C160" s="29"/>
      <c r="D160" s="30"/>
      <c r="E160" s="24"/>
    </row>
    <row r="161" spans="1:5" ht="12.75" customHeight="1">
      <c r="A161" s="29"/>
      <c r="B161" s="29"/>
      <c r="C161" s="29"/>
      <c r="D161" s="30"/>
      <c r="E161" s="24"/>
    </row>
    <row r="162" spans="1:5" ht="12.75" customHeight="1">
      <c r="A162" s="14"/>
      <c r="B162" s="14"/>
      <c r="C162" s="14"/>
      <c r="D162" s="31"/>
      <c r="E162" s="24"/>
    </row>
    <row r="163" spans="1:5" ht="12.75" customHeight="1">
      <c r="A163" s="14"/>
      <c r="B163" s="14"/>
      <c r="C163" s="14"/>
      <c r="D163" s="31"/>
      <c r="E163" s="24"/>
    </row>
    <row r="164" spans="1:5" ht="12.75" customHeight="1">
      <c r="A164" s="14"/>
      <c r="B164" s="14"/>
      <c r="C164" s="14"/>
      <c r="D164" s="31"/>
      <c r="E164" s="24"/>
    </row>
    <row r="165" spans="1:5" ht="25.5" customHeight="1">
      <c r="A165" s="33"/>
      <c r="B165" s="33"/>
      <c r="C165" s="33"/>
      <c r="D165" s="34"/>
      <c r="E165" s="35"/>
    </row>
    <row r="166" spans="1:5" ht="12.75" customHeight="1">
      <c r="A166" s="14"/>
      <c r="B166" s="14"/>
      <c r="C166" s="14"/>
      <c r="D166" s="15"/>
      <c r="E166" s="24"/>
    </row>
    <row r="167" spans="1:5" ht="12.75">
      <c r="A167" s="14"/>
      <c r="B167" s="14"/>
      <c r="C167" s="14"/>
      <c r="D167" s="15"/>
      <c r="E167" s="24"/>
    </row>
    <row r="168" spans="1:5" ht="12.75">
      <c r="A168" s="14"/>
      <c r="B168" s="14"/>
      <c r="C168" s="14"/>
      <c r="D168" s="15"/>
      <c r="E168" s="24"/>
    </row>
    <row r="169" spans="1:5" ht="12.75">
      <c r="A169" s="14"/>
      <c r="B169" s="14"/>
      <c r="C169" s="14"/>
      <c r="D169" s="15"/>
      <c r="E169" s="24"/>
    </row>
    <row r="170" spans="1:5" ht="12.75">
      <c r="A170" s="14"/>
      <c r="B170" s="14"/>
      <c r="C170" s="14"/>
      <c r="D170" s="15"/>
      <c r="E170" s="9"/>
    </row>
    <row r="171" spans="1:5" ht="24.75" customHeight="1">
      <c r="A171" s="33"/>
      <c r="B171" s="33"/>
      <c r="C171" s="33"/>
      <c r="D171" s="9"/>
      <c r="E171" s="35"/>
    </row>
    <row r="172" spans="1:5" ht="12.75">
      <c r="A172" s="9"/>
      <c r="B172" s="9"/>
      <c r="C172" s="9"/>
      <c r="D172" s="9"/>
      <c r="E172" s="9"/>
    </row>
    <row r="173" spans="1:7" ht="15">
      <c r="A173" s="9"/>
      <c r="B173" s="9"/>
      <c r="C173" s="9"/>
      <c r="D173" s="36"/>
      <c r="E173" s="23"/>
      <c r="F173" s="3"/>
      <c r="G173" s="3"/>
    </row>
    <row r="174" spans="1:7" ht="12.75">
      <c r="A174" s="9"/>
      <c r="B174" s="9"/>
      <c r="C174" s="9"/>
      <c r="D174" s="37"/>
      <c r="E174" s="24"/>
      <c r="F174" s="4"/>
      <c r="G174" s="5"/>
    </row>
    <row r="175" spans="1:7" ht="12.75">
      <c r="A175" s="9"/>
      <c r="B175" s="9"/>
      <c r="C175" s="9"/>
      <c r="D175" s="37"/>
      <c r="E175" s="24"/>
      <c r="F175" s="4"/>
      <c r="G175" s="5"/>
    </row>
    <row r="176" spans="1:7" ht="12.75">
      <c r="A176" s="9"/>
      <c r="B176" s="9"/>
      <c r="C176" s="9"/>
      <c r="D176" s="37"/>
      <c r="E176" s="24"/>
      <c r="F176" s="4"/>
      <c r="G176" s="5"/>
    </row>
    <row r="177" spans="1:9" ht="12.75">
      <c r="A177" s="9"/>
      <c r="B177" s="9"/>
      <c r="C177" s="9"/>
      <c r="D177" s="37"/>
      <c r="E177" s="24"/>
      <c r="F177" s="14"/>
      <c r="G177" s="15"/>
      <c r="H177" s="8"/>
      <c r="I177" s="3"/>
    </row>
    <row r="178" spans="1:9" ht="12.75">
      <c r="A178" s="9"/>
      <c r="B178" s="9"/>
      <c r="C178" s="9"/>
      <c r="D178" s="9"/>
      <c r="E178" s="9"/>
      <c r="F178" s="14"/>
      <c r="G178" s="15"/>
      <c r="H178" s="8"/>
      <c r="I178" s="3"/>
    </row>
    <row r="179" spans="1:9" ht="12.75">
      <c r="A179" s="9"/>
      <c r="B179" s="9"/>
      <c r="C179" s="9"/>
      <c r="D179" s="9"/>
      <c r="E179" s="9"/>
      <c r="F179" s="14"/>
      <c r="G179" s="15"/>
      <c r="H179" s="8"/>
      <c r="I179" s="3"/>
    </row>
    <row r="180" spans="1:9" ht="12.75">
      <c r="A180" s="9"/>
      <c r="B180" s="9"/>
      <c r="C180" s="9"/>
      <c r="D180" s="9"/>
      <c r="E180" s="9"/>
      <c r="F180" s="14"/>
      <c r="G180" s="15"/>
      <c r="H180" s="8"/>
      <c r="I180" s="3"/>
    </row>
    <row r="181" spans="1:9" ht="12.75">
      <c r="A181" s="9"/>
      <c r="B181" s="9"/>
      <c r="C181" s="9"/>
      <c r="D181" s="9"/>
      <c r="E181" s="9"/>
      <c r="F181" s="14"/>
      <c r="G181" s="15"/>
      <c r="H181" s="8"/>
      <c r="I181" s="3"/>
    </row>
    <row r="182" spans="1:9" ht="12.75">
      <c r="A182" s="9"/>
      <c r="B182" s="9"/>
      <c r="C182" s="9"/>
      <c r="D182" s="9"/>
      <c r="E182" s="9"/>
      <c r="F182" s="3"/>
      <c r="G182" s="3"/>
      <c r="H182" s="3"/>
      <c r="I182" s="3"/>
    </row>
    <row r="183" spans="1:9" ht="12.75">
      <c r="A183" s="9"/>
      <c r="B183" s="9"/>
      <c r="C183" s="9"/>
      <c r="D183" s="9"/>
      <c r="E183" s="9"/>
      <c r="F183" s="3"/>
      <c r="G183" s="3"/>
      <c r="H183" s="3"/>
      <c r="I183" s="3"/>
    </row>
    <row r="184" spans="1:5" ht="12.75">
      <c r="A184" s="9"/>
      <c r="B184" s="9"/>
      <c r="C184" s="9"/>
      <c r="D184" s="9"/>
      <c r="E184" s="9"/>
    </row>
  </sheetData>
  <sheetProtection selectLockedCells="1" selectUnlockedCells="1"/>
  <mergeCells count="10">
    <mergeCell ref="T2:U2"/>
    <mergeCell ref="R2:S2"/>
    <mergeCell ref="P2:Q2"/>
    <mergeCell ref="N2:O2"/>
    <mergeCell ref="A121:D121"/>
    <mergeCell ref="A2:E2"/>
    <mergeCell ref="F2:G2"/>
    <mergeCell ref="H2:I2"/>
    <mergeCell ref="J2:K2"/>
    <mergeCell ref="L2:M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2020-12-11T12:08:28Z</cp:lastPrinted>
  <dcterms:created xsi:type="dcterms:W3CDTF">2015-11-22T08:52:35Z</dcterms:created>
  <dcterms:modified xsi:type="dcterms:W3CDTF">2021-03-22T14:33:15Z</dcterms:modified>
  <cp:category/>
  <cp:version/>
  <cp:contentType/>
  <cp:contentStatus/>
</cp:coreProperties>
</file>