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1" authorId="0">
      <text>
        <r>
          <rPr>
            <sz val="9"/>
            <rFont val="Tahoma"/>
            <family val="2"/>
          </rPr>
          <t xml:space="preserve">Tato částka je upřesněná po vyjádření MMR ČR k podkladům z VŘ, na základě kterých byla celková hodnota díla snížena.
</t>
        </r>
      </text>
    </comment>
  </commentList>
</comments>
</file>

<file path=xl/sharedStrings.xml><?xml version="1.0" encoding="utf-8"?>
<sst xmlns="http://schemas.openxmlformats.org/spreadsheetml/2006/main" count="108" uniqueCount="96">
  <si>
    <t>Základní umělecké školy</t>
  </si>
  <si>
    <t>Sportovní zařízení v majetku obce</t>
  </si>
  <si>
    <t>Bezpečnost a veřejný pořádek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</si>
  <si>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</si>
  <si>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</si>
  <si>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</si>
  <si>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</si>
  <si>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</si>
  <si>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</si>
  <si>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</si>
  <si>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</si>
  <si>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</si>
  <si>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</si>
  <si>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</si>
  <si>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</si>
  <si>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</si>
  <si>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</si>
  <si>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</si>
  <si>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</si>
  <si>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</si>
  <si>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</si>
  <si>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</si>
  <si>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</si>
  <si>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</si>
  <si>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</si>
  <si>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</si>
  <si>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</si>
  <si>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</si>
  <si>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</si>
  <si>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</si>
  <si>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</si>
  <si>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</si>
  <si>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</si>
  <si>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</si>
  <si>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</si>
  <si>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</si>
  <si>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</si>
  <si>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</si>
  <si>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</si>
  <si>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</si>
  <si>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</si>
  <si>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</si>
  <si>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</si>
  <si>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</si>
  <si>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</si>
  <si>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</si>
  <si>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</si>
  <si>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</si>
  <si>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</si>
  <si>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</si>
  <si>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</si>
  <si>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</si>
  <si>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</si>
  <si>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</si>
  <si>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</si>
  <si>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</si>
  <si>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</si>
  <si>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</si>
  <si>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</si>
  <si>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</si>
  <si>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</si>
  <si>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</si>
  <si>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</si>
  <si>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</si>
  <si>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</si>
  <si>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</si>
  <si>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</si>
  <si>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</si>
  <si>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</si>
  <si>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</si>
  <si>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</si>
  <si>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</si>
  <si>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schválený rozpočet 2021</t>
  </si>
  <si>
    <t>191004 Strategické řízení a pasportizace</t>
  </si>
  <si>
    <t>184014 MŠ Na Sídlišti</t>
  </si>
  <si>
    <t>204004 ZŠ Nádražní</t>
  </si>
  <si>
    <t>161005 USES I.</t>
  </si>
  <si>
    <t>171006 USES II.</t>
  </si>
  <si>
    <t>174035 Žižkova II.</t>
  </si>
  <si>
    <t>201007 CVČ dotace SF</t>
  </si>
  <si>
    <t>184009 CVČ dotace SF</t>
  </si>
  <si>
    <t xml:space="preserve">Převod zůstatků z min.let </t>
  </si>
  <si>
    <t>Revitalizace objektu Střelnice, Hustopeče</t>
  </si>
  <si>
    <t>Úprava parkové zeleně kolem BD ul. Generála Peřiny</t>
  </si>
  <si>
    <t>Dotace na OSPOD</t>
  </si>
  <si>
    <t>neinvestiční přijaté transfery od obcí</t>
  </si>
  <si>
    <t>13351 dotace z MPSV</t>
  </si>
  <si>
    <t>13018 dotace z MPSV</t>
  </si>
  <si>
    <t xml:space="preserve"> změna </t>
  </si>
  <si>
    <t xml:space="preserve"> 1.RO </t>
  </si>
  <si>
    <t xml:space="preserve">změna </t>
  </si>
  <si>
    <t xml:space="preserve">2.RO </t>
  </si>
  <si>
    <t xml:space="preserve"> 3.RO </t>
  </si>
  <si>
    <t xml:space="preserve"> 4.RO </t>
  </si>
  <si>
    <t>Celková bilance  4.rozpočtového opatření města Hustopeče na rok 2021 (v tis.Kč)</t>
  </si>
  <si>
    <t>ZM 17.6.21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</si>
</sst>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b/>
      <i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4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4"/>
      <color theme="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center" vertical="center" wrapText="1"/>
    </xf>
    <xf numFmtId="3" fontId="27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3" fontId="23" fillId="7" borderId="19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/>
    </xf>
    <xf numFmtId="3" fontId="22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57" fillId="55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57" fillId="55" borderId="19" xfId="0" applyFont="1" applyFill="1" applyBorder="1" applyAlignment="1">
      <alignment horizontal="left" wrapText="1" indent="1"/>
    </xf>
    <xf numFmtId="3" fontId="59" fillId="55" borderId="19" xfId="0" applyNumberFormat="1" applyFont="1" applyFill="1" applyBorder="1" applyAlignment="1">
      <alignment/>
    </xf>
    <xf numFmtId="3" fontId="58" fillId="55" borderId="19" xfId="0" applyNumberFormat="1" applyFont="1" applyFill="1" applyBorder="1" applyAlignment="1">
      <alignment/>
    </xf>
    <xf numFmtId="0" fontId="58" fillId="55" borderId="19" xfId="0" applyFont="1" applyFill="1" applyBorder="1" applyAlignment="1">
      <alignment/>
    </xf>
    <xf numFmtId="3" fontId="29" fillId="56" borderId="19" xfId="0" applyNumberFormat="1" applyFont="1" applyFill="1" applyBorder="1" applyAlignment="1">
      <alignment horizontal="center" vertical="center" wrapText="1"/>
    </xf>
    <xf numFmtId="3" fontId="22" fillId="56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0" fillId="56" borderId="19" xfId="0" applyFill="1" applyBorder="1" applyAlignment="1">
      <alignment/>
    </xf>
    <xf numFmtId="3" fontId="0" fillId="56" borderId="19" xfId="0" applyNumberFormat="1" applyFill="1" applyBorder="1" applyAlignment="1">
      <alignment/>
    </xf>
    <xf numFmtId="3" fontId="29" fillId="5" borderId="19" xfId="0" applyNumberFormat="1" applyFont="1" applyFill="1" applyBorder="1" applyAlignment="1">
      <alignment horizontal="center" vertical="center" wrapText="1"/>
    </xf>
    <xf numFmtId="3" fontId="22" fillId="5" borderId="19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3" fontId="22" fillId="5" borderId="19" xfId="0" applyNumberFormat="1" applyFont="1" applyFill="1" applyBorder="1" applyAlignment="1">
      <alignment/>
    </xf>
    <xf numFmtId="0" fontId="22" fillId="5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3" fontId="29" fillId="16" borderId="19" xfId="0" applyNumberFormat="1" applyFont="1" applyFill="1" applyBorder="1" applyAlignment="1">
      <alignment horizontal="center" vertical="center" wrapText="1"/>
    </xf>
    <xf numFmtId="3" fontId="22" fillId="16" borderId="19" xfId="0" applyNumberFormat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/>
    </xf>
    <xf numFmtId="3" fontId="0" fillId="16" borderId="19" xfId="0" applyNumberFormat="1" applyFill="1" applyBorder="1" applyAlignment="1">
      <alignment/>
    </xf>
    <xf numFmtId="3" fontId="22" fillId="16" borderId="19" xfId="0" applyNumberFormat="1" applyFont="1" applyFill="1" applyBorder="1" applyAlignment="1">
      <alignment/>
    </xf>
    <xf numFmtId="0" fontId="22" fillId="16" borderId="19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60" fillId="55" borderId="2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center"/>
    </xf>
    <xf numFmtId="0" fontId="25" fillId="0" borderId="0" xfId="0" applyFont="1" applyAlignment="1">
      <alignment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106" zoomScaleNormal="106" zoomScalePageLayoutView="0" workbookViewId="0" topLeftCell="A1">
      <selection activeCell="Q20" sqref="Q20"/>
    </sheetView>
  </sheetViews>
  <sheetFormatPr defaultColWidth="9.00390625" defaultRowHeight="12.75"/>
  <cols>
    <col min="1" max="1" width="9.00390625" style="0" customWidth="1"/>
    <col min="2" max="2" width="9.75390625" style="0" customWidth="1"/>
    <col min="3" max="3" width="5.125" style="0" customWidth="1"/>
    <col min="4" max="4" width="49.875" style="0" customWidth="1"/>
    <col min="5" max="5" width="10.875" style="0" customWidth="1"/>
    <col min="6" max="6" width="9.125" style="0" customWidth="1"/>
    <col min="7" max="7" width="10.125" style="0" customWidth="1"/>
    <col min="8" max="8" width="8.75390625" style="0" customWidth="1"/>
    <col min="11" max="11" width="9.625" style="0" bestFit="1" customWidth="1"/>
    <col min="13" max="13" width="9.625" style="0" bestFit="1" customWidth="1"/>
    <col min="15" max="15" width="11.875" style="0" bestFit="1" customWidth="1"/>
  </cols>
  <sheetData>
    <row r="1" spans="1:5" ht="12.75" customHeight="1">
      <c r="A1" s="9"/>
      <c r="B1" s="9"/>
      <c r="C1" s="9"/>
      <c r="D1" s="12"/>
      <c r="E1" s="40" t="s">
        <v>68</v>
      </c>
    </row>
    <row r="2" spans="1:13" ht="18">
      <c r="A2" s="76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.75" customHeight="1">
      <c r="A3" s="9"/>
      <c r="B3" s="9"/>
      <c r="C3" s="9"/>
      <c r="D3" s="12"/>
      <c r="E3" s="13"/>
      <c r="M3" s="78" t="s">
        <v>95</v>
      </c>
    </row>
    <row r="4" spans="1:13" ht="39">
      <c r="A4" s="66" t="s">
        <v>21</v>
      </c>
      <c r="B4" s="28" t="s">
        <v>12</v>
      </c>
      <c r="C4" s="67" t="s">
        <v>58</v>
      </c>
      <c r="D4" s="28" t="s">
        <v>35</v>
      </c>
      <c r="E4" s="37" t="s">
        <v>72</v>
      </c>
      <c r="F4" s="42" t="s">
        <v>88</v>
      </c>
      <c r="G4" s="43" t="s">
        <v>89</v>
      </c>
      <c r="H4" s="54" t="s">
        <v>90</v>
      </c>
      <c r="I4" s="55" t="s">
        <v>91</v>
      </c>
      <c r="J4" s="60" t="s">
        <v>88</v>
      </c>
      <c r="K4" s="61" t="s">
        <v>92</v>
      </c>
      <c r="L4" s="68" t="s">
        <v>88</v>
      </c>
      <c r="M4" s="69" t="s">
        <v>93</v>
      </c>
    </row>
    <row r="5" spans="1:13" ht="12.75" customHeight="1">
      <c r="A5" s="30"/>
      <c r="B5" s="30" t="s">
        <v>13</v>
      </c>
      <c r="C5" s="30"/>
      <c r="D5" s="31" t="s">
        <v>14</v>
      </c>
      <c r="E5" s="38">
        <v>113000</v>
      </c>
      <c r="F5" s="44">
        <v>0</v>
      </c>
      <c r="G5" s="45">
        <f>E5+F5</f>
        <v>113000</v>
      </c>
      <c r="H5" s="56">
        <v>0</v>
      </c>
      <c r="I5" s="57">
        <v>113000</v>
      </c>
      <c r="J5" s="65">
        <v>0</v>
      </c>
      <c r="K5" s="64">
        <f>I5+J5</f>
        <v>113000</v>
      </c>
      <c r="L5" s="70"/>
      <c r="M5" s="72">
        <f>K5+L5</f>
        <v>113000</v>
      </c>
    </row>
    <row r="6" spans="1:13" ht="12.75" customHeight="1">
      <c r="A6" s="30"/>
      <c r="B6" s="30" t="s">
        <v>15</v>
      </c>
      <c r="C6" s="30"/>
      <c r="D6" s="31" t="s">
        <v>18</v>
      </c>
      <c r="E6" s="38">
        <v>36920</v>
      </c>
      <c r="F6" s="44">
        <v>0</v>
      </c>
      <c r="G6" s="45">
        <f>E6+F6</f>
        <v>36920</v>
      </c>
      <c r="H6" s="56">
        <v>0</v>
      </c>
      <c r="I6" s="57">
        <v>36920</v>
      </c>
      <c r="J6" s="65">
        <v>0</v>
      </c>
      <c r="K6" s="64">
        <f aca="true" t="shared" si="0" ref="K6:K34">I6+J6</f>
        <v>36920</v>
      </c>
      <c r="L6" s="70"/>
      <c r="M6" s="72">
        <f>K6+L6</f>
        <v>36920</v>
      </c>
    </row>
    <row r="7" spans="1:13" ht="12.75" customHeight="1">
      <c r="A7" s="7" t="s">
        <v>15</v>
      </c>
      <c r="B7" s="7"/>
      <c r="C7" s="7"/>
      <c r="D7" s="15" t="s">
        <v>28</v>
      </c>
      <c r="E7" s="39">
        <f>140+50+1650+8000</f>
        <v>9840</v>
      </c>
      <c r="F7" s="46">
        <v>0</v>
      </c>
      <c r="G7" s="46">
        <v>9840</v>
      </c>
      <c r="H7" s="58">
        <v>0</v>
      </c>
      <c r="I7" s="59">
        <v>9840</v>
      </c>
      <c r="J7" s="62">
        <v>0</v>
      </c>
      <c r="K7" s="63">
        <f t="shared" si="0"/>
        <v>9840</v>
      </c>
      <c r="L7" s="70"/>
      <c r="M7" s="71">
        <f>K7+L7</f>
        <v>9840</v>
      </c>
    </row>
    <row r="8" spans="1:13" ht="12.75" customHeight="1">
      <c r="A8" s="7">
        <v>3111</v>
      </c>
      <c r="B8" s="7">
        <v>2122</v>
      </c>
      <c r="C8" s="7"/>
      <c r="D8" s="15" t="s">
        <v>64</v>
      </c>
      <c r="E8" s="39">
        <v>300</v>
      </c>
      <c r="F8" s="46">
        <v>0</v>
      </c>
      <c r="G8" s="46">
        <v>300</v>
      </c>
      <c r="H8" s="58">
        <v>0</v>
      </c>
      <c r="I8" s="59">
        <v>300</v>
      </c>
      <c r="J8" s="62">
        <v>0</v>
      </c>
      <c r="K8" s="63">
        <f t="shared" si="0"/>
        <v>300</v>
      </c>
      <c r="L8" s="70"/>
      <c r="M8" s="71">
        <f aca="true" t="shared" si="1" ref="M8:M19">K8+L8</f>
        <v>300</v>
      </c>
    </row>
    <row r="9" spans="1:13" ht="12.75" customHeight="1">
      <c r="A9" s="7">
        <v>3111</v>
      </c>
      <c r="B9" s="7">
        <v>2122</v>
      </c>
      <c r="C9" s="7"/>
      <c r="D9" s="15" t="s">
        <v>65</v>
      </c>
      <c r="E9" s="39">
        <v>364</v>
      </c>
      <c r="F9" s="46">
        <v>0</v>
      </c>
      <c r="G9" s="46">
        <v>364</v>
      </c>
      <c r="H9" s="58">
        <v>0</v>
      </c>
      <c r="I9" s="59">
        <v>364</v>
      </c>
      <c r="J9" s="62">
        <v>0</v>
      </c>
      <c r="K9" s="63">
        <f t="shared" si="0"/>
        <v>364</v>
      </c>
      <c r="L9" s="70"/>
      <c r="M9" s="71">
        <f t="shared" si="1"/>
        <v>364</v>
      </c>
    </row>
    <row r="10" spans="1:13" ht="12.75" customHeight="1">
      <c r="A10" s="7">
        <v>3113</v>
      </c>
      <c r="B10" s="7">
        <v>2122</v>
      </c>
      <c r="C10" s="7"/>
      <c r="D10" s="15" t="s">
        <v>66</v>
      </c>
      <c r="E10" s="39">
        <v>1334</v>
      </c>
      <c r="F10" s="46">
        <v>0</v>
      </c>
      <c r="G10" s="46">
        <v>1334</v>
      </c>
      <c r="H10" s="58">
        <v>0</v>
      </c>
      <c r="I10" s="59">
        <v>1334</v>
      </c>
      <c r="J10" s="62">
        <v>0</v>
      </c>
      <c r="K10" s="63">
        <f t="shared" si="0"/>
        <v>1334</v>
      </c>
      <c r="L10" s="70"/>
      <c r="M10" s="71">
        <f t="shared" si="1"/>
        <v>1334</v>
      </c>
    </row>
    <row r="11" spans="1:13" ht="12.75" customHeight="1">
      <c r="A11" s="7">
        <v>3112</v>
      </c>
      <c r="B11" s="7">
        <v>2122</v>
      </c>
      <c r="C11" s="7"/>
      <c r="D11" s="15" t="s">
        <v>67</v>
      </c>
      <c r="E11" s="39">
        <v>355</v>
      </c>
      <c r="F11" s="46">
        <v>0</v>
      </c>
      <c r="G11" s="46">
        <v>355</v>
      </c>
      <c r="H11" s="58">
        <v>0</v>
      </c>
      <c r="I11" s="59">
        <v>355</v>
      </c>
      <c r="J11" s="62">
        <v>0</v>
      </c>
      <c r="K11" s="63">
        <f t="shared" si="0"/>
        <v>355</v>
      </c>
      <c r="L11" s="70"/>
      <c r="M11" s="71">
        <f t="shared" si="1"/>
        <v>355</v>
      </c>
    </row>
    <row r="12" spans="1:13" ht="12.75" customHeight="1">
      <c r="A12" s="7" t="s">
        <v>22</v>
      </c>
      <c r="B12" s="7"/>
      <c r="C12" s="7"/>
      <c r="D12" s="15" t="s">
        <v>29</v>
      </c>
      <c r="E12" s="39">
        <f>10+8800+50+64</f>
        <v>8924</v>
      </c>
      <c r="F12" s="46">
        <v>0</v>
      </c>
      <c r="G12" s="46">
        <v>8924</v>
      </c>
      <c r="H12" s="58">
        <v>0</v>
      </c>
      <c r="I12" s="59">
        <v>8924</v>
      </c>
      <c r="J12" s="62">
        <v>0</v>
      </c>
      <c r="K12" s="63">
        <f t="shared" si="0"/>
        <v>8924</v>
      </c>
      <c r="L12" s="70"/>
      <c r="M12" s="71">
        <f t="shared" si="1"/>
        <v>8924</v>
      </c>
    </row>
    <row r="13" spans="1:13" ht="12.75" customHeight="1">
      <c r="A13" s="7">
        <v>3412</v>
      </c>
      <c r="B13" s="7">
        <v>2122</v>
      </c>
      <c r="C13" s="7"/>
      <c r="D13" s="4" t="s">
        <v>1</v>
      </c>
      <c r="E13" s="39">
        <v>1825</v>
      </c>
      <c r="F13" s="46">
        <v>0</v>
      </c>
      <c r="G13" s="46">
        <v>1825</v>
      </c>
      <c r="H13" s="58">
        <v>0</v>
      </c>
      <c r="I13" s="59">
        <v>1825</v>
      </c>
      <c r="J13" s="62">
        <v>0</v>
      </c>
      <c r="K13" s="63">
        <f t="shared" si="0"/>
        <v>1825</v>
      </c>
      <c r="L13" s="70"/>
      <c r="M13" s="71">
        <f t="shared" si="1"/>
        <v>1825</v>
      </c>
    </row>
    <row r="14" spans="1:13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46">
        <v>0</v>
      </c>
      <c r="G14" s="46">
        <v>835</v>
      </c>
      <c r="H14" s="58">
        <v>0</v>
      </c>
      <c r="I14" s="59">
        <v>835</v>
      </c>
      <c r="J14" s="62">
        <v>0</v>
      </c>
      <c r="K14" s="63">
        <f t="shared" si="0"/>
        <v>835</v>
      </c>
      <c r="L14" s="70"/>
      <c r="M14" s="71">
        <f t="shared" si="1"/>
        <v>835</v>
      </c>
    </row>
    <row r="15" spans="1:13" ht="12.75" customHeight="1">
      <c r="A15" s="7" t="s">
        <v>24</v>
      </c>
      <c r="B15" s="7"/>
      <c r="C15" s="7"/>
      <c r="D15" s="4" t="s">
        <v>30</v>
      </c>
      <c r="E15" s="39">
        <f>2512+3100+500+1700</f>
        <v>7812</v>
      </c>
      <c r="F15" s="46">
        <v>0</v>
      </c>
      <c r="G15" s="46">
        <v>7812</v>
      </c>
      <c r="H15" s="58">
        <v>0</v>
      </c>
      <c r="I15" s="59">
        <v>7812</v>
      </c>
      <c r="J15" s="62">
        <v>0</v>
      </c>
      <c r="K15" s="63">
        <f t="shared" si="0"/>
        <v>7812</v>
      </c>
      <c r="L15" s="70"/>
      <c r="M15" s="71">
        <f t="shared" si="1"/>
        <v>7812</v>
      </c>
    </row>
    <row r="16" spans="1:13" ht="12.75" customHeight="1">
      <c r="A16" s="7" t="s">
        <v>25</v>
      </c>
      <c r="B16" s="7"/>
      <c r="C16" s="7"/>
      <c r="D16" s="15" t="s">
        <v>31</v>
      </c>
      <c r="E16" s="39">
        <v>980</v>
      </c>
      <c r="F16" s="46">
        <v>0</v>
      </c>
      <c r="G16" s="46">
        <v>980</v>
      </c>
      <c r="H16" s="58">
        <v>0</v>
      </c>
      <c r="I16" s="59">
        <v>980</v>
      </c>
      <c r="J16" s="62">
        <v>0</v>
      </c>
      <c r="K16" s="63">
        <f t="shared" si="0"/>
        <v>980</v>
      </c>
      <c r="L16" s="70"/>
      <c r="M16" s="71">
        <f t="shared" si="1"/>
        <v>980</v>
      </c>
    </row>
    <row r="17" spans="1:13" ht="12.75" customHeight="1">
      <c r="A17" s="7" t="s">
        <v>17</v>
      </c>
      <c r="B17" s="7"/>
      <c r="C17" s="7"/>
      <c r="D17" s="15" t="s">
        <v>32</v>
      </c>
      <c r="E17" s="39">
        <v>4121</v>
      </c>
      <c r="F17" s="46">
        <v>0</v>
      </c>
      <c r="G17" s="46">
        <v>4121</v>
      </c>
      <c r="H17" s="58">
        <v>0</v>
      </c>
      <c r="I17" s="59">
        <v>4121</v>
      </c>
      <c r="J17" s="62">
        <v>0</v>
      </c>
      <c r="K17" s="63">
        <f t="shared" si="0"/>
        <v>4121</v>
      </c>
      <c r="L17" s="70"/>
      <c r="M17" s="71">
        <f t="shared" si="1"/>
        <v>4121</v>
      </c>
    </row>
    <row r="18" spans="1:13" ht="12.75" customHeight="1">
      <c r="A18" s="7" t="s">
        <v>26</v>
      </c>
      <c r="B18" s="7"/>
      <c r="C18" s="7"/>
      <c r="D18" s="15" t="s">
        <v>33</v>
      </c>
      <c r="E18" s="39">
        <v>150</v>
      </c>
      <c r="F18" s="46">
        <v>0</v>
      </c>
      <c r="G18" s="46">
        <v>150</v>
      </c>
      <c r="H18" s="58">
        <v>0</v>
      </c>
      <c r="I18" s="59">
        <v>150</v>
      </c>
      <c r="J18" s="62">
        <v>0</v>
      </c>
      <c r="K18" s="63">
        <f t="shared" si="0"/>
        <v>150</v>
      </c>
      <c r="L18" s="70"/>
      <c r="M18" s="71">
        <f t="shared" si="1"/>
        <v>150</v>
      </c>
    </row>
    <row r="19" spans="1:13" ht="12.75" customHeight="1">
      <c r="A19" s="7" t="s">
        <v>27</v>
      </c>
      <c r="B19" s="7"/>
      <c r="C19" s="7"/>
      <c r="D19" s="15" t="s">
        <v>34</v>
      </c>
      <c r="E19" s="39">
        <v>80</v>
      </c>
      <c r="F19" s="46">
        <v>0</v>
      </c>
      <c r="G19" s="46">
        <v>80</v>
      </c>
      <c r="H19" s="58">
        <v>0</v>
      </c>
      <c r="I19" s="59">
        <v>80</v>
      </c>
      <c r="J19" s="62">
        <v>0</v>
      </c>
      <c r="K19" s="63">
        <f t="shared" si="0"/>
        <v>80</v>
      </c>
      <c r="L19" s="70"/>
      <c r="M19" s="71">
        <f t="shared" si="1"/>
        <v>80</v>
      </c>
    </row>
    <row r="20" spans="1:13" ht="12.75" customHeight="1">
      <c r="A20" s="32"/>
      <c r="B20" s="33" t="s">
        <v>16</v>
      </c>
      <c r="C20" s="33"/>
      <c r="D20" s="34" t="s">
        <v>19</v>
      </c>
      <c r="E20" s="38">
        <v>0</v>
      </c>
      <c r="F20" s="44">
        <v>0</v>
      </c>
      <c r="G20" s="45">
        <f>E20+F20</f>
        <v>0</v>
      </c>
      <c r="H20" s="56">
        <v>0</v>
      </c>
      <c r="I20" s="57">
        <v>0</v>
      </c>
      <c r="J20" s="65">
        <v>0</v>
      </c>
      <c r="K20" s="64">
        <f t="shared" si="0"/>
        <v>0</v>
      </c>
      <c r="L20" s="73">
        <v>0</v>
      </c>
      <c r="M20" s="72">
        <f>K20+L20</f>
        <v>0</v>
      </c>
    </row>
    <row r="21" spans="1:13" ht="12.75" customHeight="1">
      <c r="A21" s="32"/>
      <c r="B21" s="33" t="s">
        <v>17</v>
      </c>
      <c r="C21" s="33"/>
      <c r="D21" s="34" t="s">
        <v>20</v>
      </c>
      <c r="E21" s="38">
        <v>30358</v>
      </c>
      <c r="F21" s="44">
        <v>43268</v>
      </c>
      <c r="G21" s="45">
        <f>E21+F21</f>
        <v>73626</v>
      </c>
      <c r="H21" s="56">
        <v>3611</v>
      </c>
      <c r="I21" s="57">
        <v>77237</v>
      </c>
      <c r="J21" s="65">
        <f>SUM(J22:J34)</f>
        <v>3782</v>
      </c>
      <c r="K21" s="64">
        <f>SUM(K22:K36)</f>
        <v>81019</v>
      </c>
      <c r="L21" s="73">
        <f>L22+L33+L35+L36</f>
        <v>760</v>
      </c>
      <c r="M21" s="72">
        <f>K21+L21</f>
        <v>81779</v>
      </c>
    </row>
    <row r="22" spans="1:14" ht="12.75" customHeight="1">
      <c r="A22" s="7"/>
      <c r="B22" s="29">
        <v>4112</v>
      </c>
      <c r="C22" s="29"/>
      <c r="D22" s="15" t="s">
        <v>36</v>
      </c>
      <c r="E22" s="39">
        <v>30358</v>
      </c>
      <c r="F22" s="46">
        <v>0</v>
      </c>
      <c r="G22" s="47">
        <f aca="true" t="shared" si="2" ref="G22:G30">E22+F22</f>
        <v>30358</v>
      </c>
      <c r="H22" s="58">
        <v>0</v>
      </c>
      <c r="I22" s="59">
        <v>30358</v>
      </c>
      <c r="J22" s="62">
        <v>0</v>
      </c>
      <c r="K22" s="63">
        <f t="shared" si="0"/>
        <v>30358</v>
      </c>
      <c r="L22" s="70">
        <v>180</v>
      </c>
      <c r="M22" s="71">
        <f>K22+L22</f>
        <v>30538</v>
      </c>
      <c r="N22" s="13"/>
    </row>
    <row r="23" spans="1:14" ht="12.75" customHeight="1">
      <c r="A23" s="7"/>
      <c r="B23" s="29">
        <v>4116</v>
      </c>
      <c r="C23" s="29"/>
      <c r="D23" s="15" t="s">
        <v>73</v>
      </c>
      <c r="E23" s="39">
        <v>0</v>
      </c>
      <c r="F23" s="46">
        <v>1103</v>
      </c>
      <c r="G23" s="47">
        <f t="shared" si="2"/>
        <v>1103</v>
      </c>
      <c r="H23" s="58">
        <v>0</v>
      </c>
      <c r="I23" s="59">
        <v>1103</v>
      </c>
      <c r="J23" s="62">
        <v>0</v>
      </c>
      <c r="K23" s="63">
        <f t="shared" si="0"/>
        <v>1103</v>
      </c>
      <c r="L23" s="70"/>
      <c r="M23" s="71">
        <f aca="true" t="shared" si="3" ref="M23:M36">K23+L23</f>
        <v>1103</v>
      </c>
      <c r="N23" s="13"/>
    </row>
    <row r="24" spans="1:14" ht="12.75" customHeight="1">
      <c r="A24" s="7"/>
      <c r="B24" s="41">
        <v>4116.4216</v>
      </c>
      <c r="C24" s="29"/>
      <c r="D24" s="15" t="s">
        <v>74</v>
      </c>
      <c r="E24" s="39">
        <v>0</v>
      </c>
      <c r="F24" s="46">
        <v>23043</v>
      </c>
      <c r="G24" s="47">
        <f t="shared" si="2"/>
        <v>23043</v>
      </c>
      <c r="H24" s="58">
        <v>0</v>
      </c>
      <c r="I24" s="59">
        <v>23043</v>
      </c>
      <c r="J24" s="62">
        <v>0</v>
      </c>
      <c r="K24" s="63">
        <f t="shared" si="0"/>
        <v>23043</v>
      </c>
      <c r="L24" s="70"/>
      <c r="M24" s="71">
        <f t="shared" si="3"/>
        <v>23043</v>
      </c>
      <c r="N24" s="13"/>
    </row>
    <row r="25" spans="1:14" ht="12.75" customHeight="1">
      <c r="A25" s="7"/>
      <c r="B25" s="41">
        <v>4116.4216</v>
      </c>
      <c r="C25" s="29"/>
      <c r="D25" s="15" t="s">
        <v>75</v>
      </c>
      <c r="E25" s="39">
        <v>0</v>
      </c>
      <c r="F25" s="46">
        <v>9315</v>
      </c>
      <c r="G25" s="47">
        <f t="shared" si="2"/>
        <v>9315</v>
      </c>
      <c r="H25" s="58">
        <v>0</v>
      </c>
      <c r="I25" s="59">
        <v>9315</v>
      </c>
      <c r="J25" s="62">
        <v>0</v>
      </c>
      <c r="K25" s="63">
        <f t="shared" si="0"/>
        <v>9315</v>
      </c>
      <c r="L25" s="70"/>
      <c r="M25" s="71">
        <f t="shared" si="3"/>
        <v>9315</v>
      </c>
      <c r="N25" s="13"/>
    </row>
    <row r="26" spans="1:14" ht="12.75" customHeight="1">
      <c r="A26" s="7"/>
      <c r="B26" s="29">
        <v>4116</v>
      </c>
      <c r="C26" s="29"/>
      <c r="D26" s="15" t="s">
        <v>76</v>
      </c>
      <c r="E26" s="39">
        <v>0</v>
      </c>
      <c r="F26" s="46">
        <v>392</v>
      </c>
      <c r="G26" s="47">
        <f t="shared" si="2"/>
        <v>392</v>
      </c>
      <c r="H26" s="58">
        <v>0</v>
      </c>
      <c r="I26" s="59">
        <v>392</v>
      </c>
      <c r="J26" s="62">
        <v>0</v>
      </c>
      <c r="K26" s="63">
        <f t="shared" si="0"/>
        <v>392</v>
      </c>
      <c r="L26" s="70"/>
      <c r="M26" s="71">
        <f t="shared" si="3"/>
        <v>392</v>
      </c>
      <c r="N26" s="13"/>
    </row>
    <row r="27" spans="1:14" ht="12.75" customHeight="1">
      <c r="A27" s="7"/>
      <c r="B27" s="29">
        <v>4116</v>
      </c>
      <c r="C27" s="29"/>
      <c r="D27" s="15" t="s">
        <v>77</v>
      </c>
      <c r="E27" s="39">
        <v>0</v>
      </c>
      <c r="F27" s="46">
        <v>214</v>
      </c>
      <c r="G27" s="47">
        <f t="shared" si="2"/>
        <v>214</v>
      </c>
      <c r="H27" s="58">
        <v>0</v>
      </c>
      <c r="I27" s="59">
        <v>214</v>
      </c>
      <c r="J27" s="62">
        <v>0</v>
      </c>
      <c r="K27" s="63">
        <f t="shared" si="0"/>
        <v>214</v>
      </c>
      <c r="L27" s="70"/>
      <c r="M27" s="71">
        <f t="shared" si="3"/>
        <v>214</v>
      </c>
      <c r="N27" s="13"/>
    </row>
    <row r="28" spans="1:14" ht="12.75" customHeight="1">
      <c r="A28" s="7"/>
      <c r="B28" s="29">
        <v>4216</v>
      </c>
      <c r="C28" s="29"/>
      <c r="D28" s="15" t="s">
        <v>78</v>
      </c>
      <c r="E28" s="39">
        <v>0</v>
      </c>
      <c r="F28" s="46">
        <v>8430</v>
      </c>
      <c r="G28" s="47">
        <f t="shared" si="2"/>
        <v>8430</v>
      </c>
      <c r="H28" s="58">
        <v>0</v>
      </c>
      <c r="I28" s="59">
        <v>8430</v>
      </c>
      <c r="J28" s="62">
        <v>0</v>
      </c>
      <c r="K28" s="63">
        <f t="shared" si="0"/>
        <v>8430</v>
      </c>
      <c r="L28" s="70"/>
      <c r="M28" s="71">
        <f t="shared" si="3"/>
        <v>8430</v>
      </c>
      <c r="N28" s="13"/>
    </row>
    <row r="29" spans="1:14" ht="12.75" customHeight="1">
      <c r="A29" s="7"/>
      <c r="B29" s="29">
        <v>4113</v>
      </c>
      <c r="C29" s="29"/>
      <c r="D29" s="15" t="s">
        <v>79</v>
      </c>
      <c r="E29" s="39">
        <v>0</v>
      </c>
      <c r="F29" s="46">
        <v>271</v>
      </c>
      <c r="G29" s="47">
        <f t="shared" si="2"/>
        <v>271</v>
      </c>
      <c r="H29" s="58">
        <v>0</v>
      </c>
      <c r="I29" s="59">
        <v>271</v>
      </c>
      <c r="J29" s="62">
        <v>0</v>
      </c>
      <c r="K29" s="63">
        <f t="shared" si="0"/>
        <v>271</v>
      </c>
      <c r="L29" s="70"/>
      <c r="M29" s="71">
        <f t="shared" si="3"/>
        <v>271</v>
      </c>
      <c r="N29" s="13"/>
    </row>
    <row r="30" spans="1:14" ht="12.75" customHeight="1">
      <c r="A30" s="7"/>
      <c r="B30" s="29">
        <v>4213</v>
      </c>
      <c r="C30" s="29"/>
      <c r="D30" s="15" t="s">
        <v>80</v>
      </c>
      <c r="E30" s="39">
        <v>0</v>
      </c>
      <c r="F30" s="46">
        <v>500</v>
      </c>
      <c r="G30" s="47">
        <f t="shared" si="2"/>
        <v>500</v>
      </c>
      <c r="H30" s="58">
        <v>0</v>
      </c>
      <c r="I30" s="59">
        <v>500</v>
      </c>
      <c r="J30" s="62">
        <v>0</v>
      </c>
      <c r="K30" s="63">
        <f t="shared" si="0"/>
        <v>500</v>
      </c>
      <c r="L30" s="70"/>
      <c r="M30" s="71">
        <f t="shared" si="3"/>
        <v>500</v>
      </c>
      <c r="N30" s="13"/>
    </row>
    <row r="31" spans="1:14" ht="12.75" customHeight="1">
      <c r="A31" s="7"/>
      <c r="B31" s="29">
        <v>4216</v>
      </c>
      <c r="C31" s="29"/>
      <c r="D31" s="15" t="s">
        <v>82</v>
      </c>
      <c r="E31" s="39"/>
      <c r="F31" s="46"/>
      <c r="G31" s="47"/>
      <c r="H31" s="58">
        <v>2857</v>
      </c>
      <c r="I31" s="59">
        <v>2857</v>
      </c>
      <c r="J31" s="62">
        <v>0</v>
      </c>
      <c r="K31" s="63">
        <f t="shared" si="0"/>
        <v>2857</v>
      </c>
      <c r="L31" s="70"/>
      <c r="M31" s="71">
        <f t="shared" si="3"/>
        <v>2857</v>
      </c>
      <c r="N31" s="13"/>
    </row>
    <row r="32" spans="1:14" ht="12.75" customHeight="1">
      <c r="A32" s="7"/>
      <c r="B32" s="29">
        <v>4113</v>
      </c>
      <c r="C32" s="29"/>
      <c r="D32" s="15" t="s">
        <v>83</v>
      </c>
      <c r="E32" s="39"/>
      <c r="F32" s="46"/>
      <c r="G32" s="47"/>
      <c r="H32" s="58">
        <v>754</v>
      </c>
      <c r="I32" s="59">
        <v>754</v>
      </c>
      <c r="J32" s="62">
        <v>0</v>
      </c>
      <c r="K32" s="63">
        <f t="shared" si="0"/>
        <v>754</v>
      </c>
      <c r="L32" s="70"/>
      <c r="M32" s="71">
        <f t="shared" si="3"/>
        <v>754</v>
      </c>
      <c r="N32" s="13"/>
    </row>
    <row r="33" spans="1:14" ht="12.75" customHeight="1">
      <c r="A33" s="7"/>
      <c r="B33" s="29">
        <v>4121</v>
      </c>
      <c r="C33" s="29"/>
      <c r="D33" s="15" t="s">
        <v>85</v>
      </c>
      <c r="E33" s="39"/>
      <c r="F33" s="46"/>
      <c r="G33" s="47"/>
      <c r="H33" s="58"/>
      <c r="I33" s="59"/>
      <c r="J33" s="62">
        <f>190+1594</f>
        <v>1784</v>
      </c>
      <c r="K33" s="63">
        <f t="shared" si="0"/>
        <v>1784</v>
      </c>
      <c r="L33" s="70">
        <v>205</v>
      </c>
      <c r="M33" s="71">
        <f t="shared" si="3"/>
        <v>1989</v>
      </c>
      <c r="N33" s="13"/>
    </row>
    <row r="34" spans="1:14" ht="12.75" customHeight="1">
      <c r="A34" s="7"/>
      <c r="B34" s="29">
        <v>4116</v>
      </c>
      <c r="C34" s="29"/>
      <c r="D34" s="15" t="s">
        <v>84</v>
      </c>
      <c r="E34" s="39"/>
      <c r="F34" s="46"/>
      <c r="G34" s="47"/>
      <c r="H34" s="58"/>
      <c r="I34" s="59"/>
      <c r="J34" s="62">
        <v>1998</v>
      </c>
      <c r="K34" s="63">
        <f t="shared" si="0"/>
        <v>1998</v>
      </c>
      <c r="L34" s="70"/>
      <c r="M34" s="71">
        <f t="shared" si="3"/>
        <v>1998</v>
      </c>
      <c r="N34" s="13"/>
    </row>
    <row r="35" spans="1:14" ht="12.75" customHeight="1">
      <c r="A35" s="7"/>
      <c r="B35" s="29">
        <v>4116</v>
      </c>
      <c r="C35" s="29">
        <v>272</v>
      </c>
      <c r="D35" s="15" t="s">
        <v>86</v>
      </c>
      <c r="E35" s="39"/>
      <c r="F35" s="46"/>
      <c r="G35" s="47"/>
      <c r="H35" s="58"/>
      <c r="I35" s="59"/>
      <c r="J35" s="62"/>
      <c r="K35" s="63"/>
      <c r="L35" s="70">
        <v>342</v>
      </c>
      <c r="M35" s="71">
        <f t="shared" si="3"/>
        <v>342</v>
      </c>
      <c r="N35" s="13"/>
    </row>
    <row r="36" spans="1:14" ht="12.75" customHeight="1">
      <c r="A36" s="7"/>
      <c r="B36" s="29">
        <v>4116</v>
      </c>
      <c r="C36" s="29">
        <v>255</v>
      </c>
      <c r="D36" s="15" t="s">
        <v>87</v>
      </c>
      <c r="E36" s="39"/>
      <c r="F36" s="46"/>
      <c r="G36" s="47"/>
      <c r="H36" s="58"/>
      <c r="I36" s="59"/>
      <c r="J36" s="62"/>
      <c r="K36" s="63"/>
      <c r="L36" s="70">
        <v>33</v>
      </c>
      <c r="M36" s="71">
        <f t="shared" si="3"/>
        <v>33</v>
      </c>
      <c r="N36" s="13"/>
    </row>
    <row r="37" spans="1:18" ht="15.75">
      <c r="A37" s="48"/>
      <c r="B37" s="49"/>
      <c r="C37" s="49"/>
      <c r="D37" s="50" t="s">
        <v>4</v>
      </c>
      <c r="E37" s="51">
        <f>E21+E20+E6+E5</f>
        <v>180278</v>
      </c>
      <c r="F37" s="51">
        <f>F21+F20+F6+F5</f>
        <v>43268</v>
      </c>
      <c r="G37" s="51">
        <f>G21+G20+G6+G5</f>
        <v>223546</v>
      </c>
      <c r="H37" s="51">
        <f>H5+H6+H20+H21</f>
        <v>3611</v>
      </c>
      <c r="I37" s="51">
        <f>I5+I6+I20+I21</f>
        <v>227157</v>
      </c>
      <c r="J37" s="51">
        <f>J21+J20+J6+J5</f>
        <v>3782</v>
      </c>
      <c r="K37" s="51">
        <f>K21+K20+K6+K5</f>
        <v>230939</v>
      </c>
      <c r="L37" s="51">
        <f>L21+L20+L6+L5</f>
        <v>760</v>
      </c>
      <c r="M37" s="51">
        <f>M21+M20+M6+M5</f>
        <v>231699</v>
      </c>
      <c r="R37" s="13"/>
    </row>
    <row r="38" spans="1:13" ht="12.75" customHeight="1">
      <c r="A38" s="7" t="s">
        <v>37</v>
      </c>
      <c r="B38" s="29"/>
      <c r="C38" s="29"/>
      <c r="D38" s="15" t="s">
        <v>46</v>
      </c>
      <c r="E38" s="39">
        <v>300</v>
      </c>
      <c r="F38" s="46"/>
      <c r="G38" s="47">
        <f aca="true" t="shared" si="4" ref="G38:G63">E38+F38</f>
        <v>300</v>
      </c>
      <c r="H38" s="59"/>
      <c r="I38" s="59">
        <f>G38+H38</f>
        <v>300</v>
      </c>
      <c r="J38" s="62"/>
      <c r="K38" s="63">
        <f>I38+J38</f>
        <v>300</v>
      </c>
      <c r="L38" s="70"/>
      <c r="M38" s="71">
        <f>K38+L38</f>
        <v>300</v>
      </c>
    </row>
    <row r="39" spans="1:13" ht="12.75" customHeight="1">
      <c r="A39" s="7" t="s">
        <v>38</v>
      </c>
      <c r="B39" s="7"/>
      <c r="C39" s="7"/>
      <c r="D39" s="15" t="s">
        <v>47</v>
      </c>
      <c r="E39" s="39">
        <f>600+1710+300+1500+50</f>
        <v>4160</v>
      </c>
      <c r="F39" s="46"/>
      <c r="G39" s="47">
        <f t="shared" si="4"/>
        <v>4160</v>
      </c>
      <c r="H39" s="59">
        <v>10000</v>
      </c>
      <c r="I39" s="59">
        <f aca="true" t="shared" si="5" ref="I39:I62">G39+H39</f>
        <v>14160</v>
      </c>
      <c r="J39" s="62"/>
      <c r="K39" s="63">
        <f aca="true" t="shared" si="6" ref="K39:K62">I39+J39</f>
        <v>14160</v>
      </c>
      <c r="L39" s="70">
        <v>300</v>
      </c>
      <c r="M39" s="71">
        <f aca="true" t="shared" si="7" ref="M39:M62">K39+L39</f>
        <v>14460</v>
      </c>
    </row>
    <row r="40" spans="1:13" ht="12.75" customHeight="1">
      <c r="A40" s="7" t="s">
        <v>39</v>
      </c>
      <c r="B40" s="7"/>
      <c r="C40" s="7"/>
      <c r="D40" s="15" t="s">
        <v>48</v>
      </c>
      <c r="E40" s="39">
        <v>200</v>
      </c>
      <c r="F40" s="46">
        <v>5400</v>
      </c>
      <c r="G40" s="47">
        <f t="shared" si="4"/>
        <v>5600</v>
      </c>
      <c r="H40" s="59"/>
      <c r="I40" s="59">
        <f t="shared" si="5"/>
        <v>5600</v>
      </c>
      <c r="J40" s="62"/>
      <c r="K40" s="63">
        <f t="shared" si="6"/>
        <v>5600</v>
      </c>
      <c r="L40" s="70"/>
      <c r="M40" s="71">
        <f t="shared" si="7"/>
        <v>5600</v>
      </c>
    </row>
    <row r="41" spans="1:13" ht="12.75" customHeight="1">
      <c r="A41" s="7">
        <v>3111</v>
      </c>
      <c r="B41" s="36" t="s">
        <v>61</v>
      </c>
      <c r="C41" s="14"/>
      <c r="D41" s="15" t="s">
        <v>9</v>
      </c>
      <c r="E41" s="39">
        <v>0</v>
      </c>
      <c r="F41" s="46">
        <v>9646</v>
      </c>
      <c r="G41" s="47">
        <f t="shared" si="4"/>
        <v>9646</v>
      </c>
      <c r="H41" s="59">
        <v>350</v>
      </c>
      <c r="I41" s="59">
        <f t="shared" si="5"/>
        <v>9996</v>
      </c>
      <c r="J41" s="62"/>
      <c r="K41" s="63">
        <f t="shared" si="6"/>
        <v>9996</v>
      </c>
      <c r="L41" s="70"/>
      <c r="M41" s="71">
        <f t="shared" si="7"/>
        <v>9996</v>
      </c>
    </row>
    <row r="42" spans="1:13" ht="12.75" customHeight="1">
      <c r="A42" s="7">
        <v>3111</v>
      </c>
      <c r="B42" s="7">
        <v>5331</v>
      </c>
      <c r="C42" s="7"/>
      <c r="D42" s="15" t="s">
        <v>8</v>
      </c>
      <c r="E42" s="39">
        <v>1559</v>
      </c>
      <c r="F42" s="46"/>
      <c r="G42" s="47">
        <f t="shared" si="4"/>
        <v>1559</v>
      </c>
      <c r="H42" s="59"/>
      <c r="I42" s="59">
        <f t="shared" si="5"/>
        <v>1559</v>
      </c>
      <c r="J42" s="62"/>
      <c r="K42" s="63">
        <f t="shared" si="6"/>
        <v>1559</v>
      </c>
      <c r="L42" s="70">
        <v>58</v>
      </c>
      <c r="M42" s="71">
        <f t="shared" si="7"/>
        <v>1617</v>
      </c>
    </row>
    <row r="43" spans="1:13" ht="12.75" customHeight="1">
      <c r="A43" s="7">
        <v>3111</v>
      </c>
      <c r="B43" s="7">
        <v>5331</v>
      </c>
      <c r="C43" s="7"/>
      <c r="D43" s="15" t="s">
        <v>54</v>
      </c>
      <c r="E43" s="39">
        <f>529+786</f>
        <v>1315</v>
      </c>
      <c r="F43" s="46"/>
      <c r="G43" s="47">
        <f t="shared" si="4"/>
        <v>1315</v>
      </c>
      <c r="H43" s="59"/>
      <c r="I43" s="59">
        <f t="shared" si="5"/>
        <v>1315</v>
      </c>
      <c r="J43" s="62">
        <v>18</v>
      </c>
      <c r="K43" s="63">
        <f t="shared" si="6"/>
        <v>1333</v>
      </c>
      <c r="L43" s="70"/>
      <c r="M43" s="71">
        <f t="shared" si="7"/>
        <v>1333</v>
      </c>
    </row>
    <row r="44" spans="1:13" ht="12.75" customHeight="1">
      <c r="A44" s="7">
        <v>3113</v>
      </c>
      <c r="B44" s="36" t="s">
        <v>61</v>
      </c>
      <c r="C44" s="7"/>
      <c r="D44" s="15" t="s">
        <v>10</v>
      </c>
      <c r="E44" s="39">
        <v>10</v>
      </c>
      <c r="F44" s="46">
        <f>10515+550</f>
        <v>11065</v>
      </c>
      <c r="G44" s="47">
        <f t="shared" si="4"/>
        <v>11075</v>
      </c>
      <c r="H44" s="59">
        <v>220</v>
      </c>
      <c r="I44" s="59">
        <f t="shared" si="5"/>
        <v>11295</v>
      </c>
      <c r="J44" s="62"/>
      <c r="K44" s="63">
        <f t="shared" si="6"/>
        <v>11295</v>
      </c>
      <c r="L44" s="70"/>
      <c r="M44" s="71">
        <f t="shared" si="7"/>
        <v>11295</v>
      </c>
    </row>
    <row r="45" spans="1:13" ht="12.75" customHeight="1">
      <c r="A45" s="7">
        <v>3113</v>
      </c>
      <c r="B45" s="7">
        <v>5331</v>
      </c>
      <c r="C45" s="7"/>
      <c r="D45" s="15" t="s">
        <v>7</v>
      </c>
      <c r="E45" s="39">
        <f>2834+2183+497</f>
        <v>5514</v>
      </c>
      <c r="F45" s="46"/>
      <c r="G45" s="47">
        <f t="shared" si="4"/>
        <v>5514</v>
      </c>
      <c r="H45" s="59"/>
      <c r="I45" s="59">
        <f t="shared" si="5"/>
        <v>5514</v>
      </c>
      <c r="J45" s="62">
        <v>120</v>
      </c>
      <c r="K45" s="63">
        <f t="shared" si="6"/>
        <v>5634</v>
      </c>
      <c r="L45" s="70">
        <v>290</v>
      </c>
      <c r="M45" s="71">
        <f t="shared" si="7"/>
        <v>5924</v>
      </c>
    </row>
    <row r="46" spans="1:13" ht="12.75" customHeight="1">
      <c r="A46" s="7">
        <v>3113</v>
      </c>
      <c r="B46" s="7">
        <v>5331</v>
      </c>
      <c r="C46" s="7"/>
      <c r="D46" s="15" t="s">
        <v>55</v>
      </c>
      <c r="E46" s="39">
        <f>1377+1158</f>
        <v>2535</v>
      </c>
      <c r="F46" s="46"/>
      <c r="G46" s="47">
        <f t="shared" si="4"/>
        <v>2535</v>
      </c>
      <c r="H46" s="59"/>
      <c r="I46" s="59">
        <f t="shared" si="5"/>
        <v>2535</v>
      </c>
      <c r="J46" s="62"/>
      <c r="K46" s="63">
        <f t="shared" si="6"/>
        <v>2535</v>
      </c>
      <c r="L46" s="70"/>
      <c r="M46" s="71">
        <f t="shared" si="7"/>
        <v>2535</v>
      </c>
    </row>
    <row r="47" spans="1:13" ht="12.75" customHeight="1">
      <c r="A47" s="7">
        <v>3211</v>
      </c>
      <c r="B47" s="7"/>
      <c r="C47" s="7"/>
      <c r="D47" s="15" t="s">
        <v>69</v>
      </c>
      <c r="E47" s="39">
        <v>0</v>
      </c>
      <c r="F47" s="46"/>
      <c r="G47" s="47">
        <f t="shared" si="4"/>
        <v>0</v>
      </c>
      <c r="H47" s="59"/>
      <c r="I47" s="59">
        <f t="shared" si="5"/>
        <v>0</v>
      </c>
      <c r="J47" s="62"/>
      <c r="K47" s="63">
        <f t="shared" si="6"/>
        <v>0</v>
      </c>
      <c r="L47" s="70"/>
      <c r="M47" s="71">
        <f t="shared" si="7"/>
        <v>0</v>
      </c>
    </row>
    <row r="48" spans="1:13" ht="12.75" customHeight="1">
      <c r="A48" s="7">
        <v>3231</v>
      </c>
      <c r="B48" s="7"/>
      <c r="C48" s="7"/>
      <c r="D48" s="15" t="s">
        <v>0</v>
      </c>
      <c r="E48" s="39">
        <v>100</v>
      </c>
      <c r="F48" s="46"/>
      <c r="G48" s="47">
        <f t="shared" si="4"/>
        <v>100</v>
      </c>
      <c r="H48" s="59">
        <v>180</v>
      </c>
      <c r="I48" s="59">
        <f t="shared" si="5"/>
        <v>280</v>
      </c>
      <c r="J48" s="62"/>
      <c r="K48" s="63">
        <f t="shared" si="6"/>
        <v>280</v>
      </c>
      <c r="L48" s="70"/>
      <c r="M48" s="71">
        <f t="shared" si="7"/>
        <v>280</v>
      </c>
    </row>
    <row r="49" spans="1:13" ht="12.75" customHeight="1">
      <c r="A49" s="7" t="s">
        <v>22</v>
      </c>
      <c r="B49" s="7"/>
      <c r="C49" s="7"/>
      <c r="D49" s="15" t="s">
        <v>29</v>
      </c>
      <c r="E49" s="39">
        <f>550+2900+2900+18300+150+400</f>
        <v>25200</v>
      </c>
      <c r="F49" s="46">
        <f>2500+200</f>
        <v>2700</v>
      </c>
      <c r="G49" s="47">
        <f t="shared" si="4"/>
        <v>27900</v>
      </c>
      <c r="H49" s="59">
        <v>3000</v>
      </c>
      <c r="I49" s="59">
        <f t="shared" si="5"/>
        <v>30900</v>
      </c>
      <c r="J49" s="62"/>
      <c r="K49" s="63">
        <f t="shared" si="6"/>
        <v>30900</v>
      </c>
      <c r="L49" s="70"/>
      <c r="M49" s="71">
        <f t="shared" si="7"/>
        <v>30900</v>
      </c>
    </row>
    <row r="50" spans="1:13" ht="12.75" customHeight="1">
      <c r="A50" s="7" t="s">
        <v>23</v>
      </c>
      <c r="B50" s="36" t="s">
        <v>61</v>
      </c>
      <c r="C50" s="7"/>
      <c r="D50" s="15" t="s">
        <v>49</v>
      </c>
      <c r="E50" s="39">
        <v>0</v>
      </c>
      <c r="F50" s="46">
        <f>1320</f>
        <v>1320</v>
      </c>
      <c r="G50" s="47">
        <f t="shared" si="4"/>
        <v>1320</v>
      </c>
      <c r="H50" s="59">
        <v>3450</v>
      </c>
      <c r="I50" s="59">
        <f t="shared" si="5"/>
        <v>4770</v>
      </c>
      <c r="J50" s="62">
        <f>-910+61</f>
        <v>-849</v>
      </c>
      <c r="K50" s="63">
        <f t="shared" si="6"/>
        <v>3921</v>
      </c>
      <c r="L50" s="70">
        <v>-1024</v>
      </c>
      <c r="M50" s="71">
        <f t="shared" si="7"/>
        <v>2897</v>
      </c>
    </row>
    <row r="51" spans="1:13" ht="12.75" customHeight="1">
      <c r="A51" s="7">
        <v>3412</v>
      </c>
      <c r="B51" s="7">
        <v>5331</v>
      </c>
      <c r="C51" s="7"/>
      <c r="D51" s="15" t="s">
        <v>56</v>
      </c>
      <c r="E51" s="39">
        <v>5815</v>
      </c>
      <c r="F51" s="46"/>
      <c r="G51" s="47">
        <f t="shared" si="4"/>
        <v>5815</v>
      </c>
      <c r="H51" s="59"/>
      <c r="I51" s="59">
        <f t="shared" si="5"/>
        <v>5815</v>
      </c>
      <c r="J51" s="62">
        <v>910</v>
      </c>
      <c r="K51" s="63">
        <f t="shared" si="6"/>
        <v>6725</v>
      </c>
      <c r="L51" s="70">
        <v>1024</v>
      </c>
      <c r="M51" s="71">
        <f t="shared" si="7"/>
        <v>7749</v>
      </c>
    </row>
    <row r="52" spans="1:13" ht="12.75" customHeight="1">
      <c r="A52" s="7">
        <v>3421</v>
      </c>
      <c r="B52" s="7">
        <v>5331</v>
      </c>
      <c r="C52" s="7"/>
      <c r="D52" s="15" t="s">
        <v>57</v>
      </c>
      <c r="E52" s="39">
        <v>2300</v>
      </c>
      <c r="F52" s="46"/>
      <c r="G52" s="47">
        <f t="shared" si="4"/>
        <v>2300</v>
      </c>
      <c r="H52" s="59"/>
      <c r="I52" s="59">
        <f t="shared" si="5"/>
        <v>2300</v>
      </c>
      <c r="J52" s="62"/>
      <c r="K52" s="63">
        <f t="shared" si="6"/>
        <v>2300</v>
      </c>
      <c r="L52" s="70">
        <v>126</v>
      </c>
      <c r="M52" s="71">
        <f t="shared" si="7"/>
        <v>2426</v>
      </c>
    </row>
    <row r="53" spans="1:13" ht="12.75" customHeight="1">
      <c r="A53" s="7"/>
      <c r="B53" s="7"/>
      <c r="C53" s="7">
        <v>204</v>
      </c>
      <c r="D53" s="15" t="s">
        <v>59</v>
      </c>
      <c r="E53" s="39">
        <v>3000</v>
      </c>
      <c r="F53" s="46">
        <v>9805</v>
      </c>
      <c r="G53" s="47">
        <f t="shared" si="4"/>
        <v>12805</v>
      </c>
      <c r="H53" s="59"/>
      <c r="I53" s="59">
        <f t="shared" si="5"/>
        <v>12805</v>
      </c>
      <c r="J53" s="62"/>
      <c r="K53" s="63">
        <f t="shared" si="6"/>
        <v>12805</v>
      </c>
      <c r="L53" s="70"/>
      <c r="M53" s="71">
        <f t="shared" si="7"/>
        <v>12805</v>
      </c>
    </row>
    <row r="54" spans="1:13" ht="12.75" customHeight="1">
      <c r="A54" s="7" t="s">
        <v>70</v>
      </c>
      <c r="B54" s="7"/>
      <c r="C54" s="7"/>
      <c r="D54" s="15" t="s">
        <v>71</v>
      </c>
      <c r="E54" s="39">
        <v>0</v>
      </c>
      <c r="F54" s="46"/>
      <c r="G54" s="47">
        <f t="shared" si="4"/>
        <v>0</v>
      </c>
      <c r="H54" s="59"/>
      <c r="I54" s="59">
        <f t="shared" si="5"/>
        <v>0</v>
      </c>
      <c r="J54" s="62"/>
      <c r="K54" s="63">
        <f t="shared" si="6"/>
        <v>0</v>
      </c>
      <c r="L54" s="70"/>
      <c r="M54" s="71">
        <f t="shared" si="7"/>
        <v>0</v>
      </c>
    </row>
    <row r="55" spans="1:13" ht="12.75" customHeight="1">
      <c r="A55" s="7" t="s">
        <v>24</v>
      </c>
      <c r="B55" s="7"/>
      <c r="C55" s="7"/>
      <c r="D55" s="15" t="s">
        <v>30</v>
      </c>
      <c r="E55" s="39">
        <f>50+400+550+2500+120+700+8622+2000+1800+1052+992+5241+1000</f>
        <v>25027</v>
      </c>
      <c r="F55" s="46">
        <f>5000+200+300+500+3500+1920+500+519+50+70</f>
        <v>12559</v>
      </c>
      <c r="G55" s="47">
        <f t="shared" si="4"/>
        <v>37586</v>
      </c>
      <c r="H55" s="59">
        <v>200</v>
      </c>
      <c r="I55" s="59">
        <f t="shared" si="5"/>
        <v>37786</v>
      </c>
      <c r="J55" s="62">
        <f>150-61</f>
        <v>89</v>
      </c>
      <c r="K55" s="63">
        <f t="shared" si="6"/>
        <v>37875</v>
      </c>
      <c r="L55" s="70"/>
      <c r="M55" s="71">
        <f t="shared" si="7"/>
        <v>37875</v>
      </c>
    </row>
    <row r="56" spans="1:13" ht="12.75" customHeight="1">
      <c r="A56" s="7" t="s">
        <v>25</v>
      </c>
      <c r="B56" s="7"/>
      <c r="C56" s="7"/>
      <c r="D56" s="15" t="s">
        <v>31</v>
      </c>
      <c r="E56" s="39">
        <f>6700+1400</f>
        <v>8100</v>
      </c>
      <c r="F56" s="46">
        <v>1700</v>
      </c>
      <c r="G56" s="47">
        <f t="shared" si="4"/>
        <v>9800</v>
      </c>
      <c r="H56" s="59">
        <v>1345</v>
      </c>
      <c r="I56" s="59">
        <f t="shared" si="5"/>
        <v>11145</v>
      </c>
      <c r="J56" s="62"/>
      <c r="K56" s="63">
        <f t="shared" si="6"/>
        <v>11145</v>
      </c>
      <c r="L56" s="70"/>
      <c r="M56" s="71">
        <f t="shared" si="7"/>
        <v>11145</v>
      </c>
    </row>
    <row r="57" spans="1:13" ht="25.5">
      <c r="A57" s="7" t="s">
        <v>40</v>
      </c>
      <c r="B57" s="7"/>
      <c r="C57" s="7"/>
      <c r="D57" s="15" t="s">
        <v>50</v>
      </c>
      <c r="E57" s="39">
        <f>40+9090+310+10</f>
        <v>9450</v>
      </c>
      <c r="F57" s="46">
        <f>640+345</f>
        <v>985</v>
      </c>
      <c r="G57" s="47">
        <f t="shared" si="4"/>
        <v>10435</v>
      </c>
      <c r="H57" s="59"/>
      <c r="I57" s="59">
        <f t="shared" si="5"/>
        <v>10435</v>
      </c>
      <c r="J57" s="62">
        <v>1594</v>
      </c>
      <c r="K57" s="63">
        <f t="shared" si="6"/>
        <v>12029</v>
      </c>
      <c r="L57" s="70">
        <v>342</v>
      </c>
      <c r="M57" s="71">
        <f t="shared" si="7"/>
        <v>12371</v>
      </c>
    </row>
    <row r="58" spans="1:13" ht="12.75" customHeight="1">
      <c r="A58" s="7" t="s">
        <v>41</v>
      </c>
      <c r="B58" s="7"/>
      <c r="C58" s="7"/>
      <c r="D58" s="15" t="s">
        <v>51</v>
      </c>
      <c r="E58" s="39">
        <f>200</f>
        <v>200</v>
      </c>
      <c r="F58" s="46"/>
      <c r="G58" s="47">
        <f t="shared" si="4"/>
        <v>200</v>
      </c>
      <c r="H58" s="59"/>
      <c r="I58" s="59">
        <f t="shared" si="5"/>
        <v>200</v>
      </c>
      <c r="J58" s="62"/>
      <c r="K58" s="63">
        <f t="shared" si="6"/>
        <v>200</v>
      </c>
      <c r="L58" s="70">
        <v>500</v>
      </c>
      <c r="M58" s="71">
        <f t="shared" si="7"/>
        <v>700</v>
      </c>
    </row>
    <row r="59" spans="1:13" ht="12.75" customHeight="1">
      <c r="A59" s="7" t="s">
        <v>42</v>
      </c>
      <c r="B59" s="7"/>
      <c r="C59" s="7"/>
      <c r="D59" s="15" t="s">
        <v>2</v>
      </c>
      <c r="E59" s="39">
        <f>4057</f>
        <v>4057</v>
      </c>
      <c r="F59" s="46"/>
      <c r="G59" s="47">
        <f t="shared" si="4"/>
        <v>4057</v>
      </c>
      <c r="H59" s="59"/>
      <c r="I59" s="59">
        <f t="shared" si="5"/>
        <v>4057</v>
      </c>
      <c r="J59" s="62"/>
      <c r="K59" s="63">
        <f t="shared" si="6"/>
        <v>4057</v>
      </c>
      <c r="L59" s="70"/>
      <c r="M59" s="71">
        <f t="shared" si="7"/>
        <v>4057</v>
      </c>
    </row>
    <row r="60" spans="1:13" ht="12.75" customHeight="1">
      <c r="A60" s="7" t="s">
        <v>43</v>
      </c>
      <c r="B60" s="7"/>
      <c r="C60" s="7"/>
      <c r="D60" s="15" t="s">
        <v>52</v>
      </c>
      <c r="E60" s="39">
        <f>250</f>
        <v>250</v>
      </c>
      <c r="F60" s="46"/>
      <c r="G60" s="47">
        <f t="shared" si="4"/>
        <v>250</v>
      </c>
      <c r="H60" s="59"/>
      <c r="I60" s="59">
        <f t="shared" si="5"/>
        <v>250</v>
      </c>
      <c r="J60" s="62"/>
      <c r="K60" s="63">
        <f t="shared" si="6"/>
        <v>250</v>
      </c>
      <c r="L60" s="70"/>
      <c r="M60" s="71">
        <f t="shared" si="7"/>
        <v>250</v>
      </c>
    </row>
    <row r="61" spans="1:13" ht="12.75" customHeight="1">
      <c r="A61" s="7" t="s">
        <v>44</v>
      </c>
      <c r="B61" s="7"/>
      <c r="C61" s="7"/>
      <c r="D61" s="15" t="s">
        <v>53</v>
      </c>
      <c r="E61" s="39">
        <f>5+4746+2500+66900+200+900+200</f>
        <v>75451</v>
      </c>
      <c r="F61" s="46"/>
      <c r="G61" s="47">
        <f t="shared" si="4"/>
        <v>75451</v>
      </c>
      <c r="H61" s="59"/>
      <c r="I61" s="59">
        <f t="shared" si="5"/>
        <v>75451</v>
      </c>
      <c r="J61" s="62">
        <f>1998+100</f>
        <v>2098</v>
      </c>
      <c r="K61" s="63">
        <f t="shared" si="6"/>
        <v>77549</v>
      </c>
      <c r="L61" s="70">
        <v>33</v>
      </c>
      <c r="M61" s="71">
        <f t="shared" si="7"/>
        <v>77582</v>
      </c>
    </row>
    <row r="62" spans="1:13" ht="12.75" customHeight="1">
      <c r="A62" s="7" t="s">
        <v>45</v>
      </c>
      <c r="B62" s="7"/>
      <c r="C62" s="7"/>
      <c r="D62" s="15" t="s">
        <v>6</v>
      </c>
      <c r="E62" s="39">
        <f>500+5235</f>
        <v>5735</v>
      </c>
      <c r="F62" s="46"/>
      <c r="G62" s="47">
        <f t="shared" si="4"/>
        <v>5735</v>
      </c>
      <c r="H62" s="59"/>
      <c r="I62" s="59">
        <f t="shared" si="5"/>
        <v>5735</v>
      </c>
      <c r="J62" s="62"/>
      <c r="K62" s="63">
        <f t="shared" si="6"/>
        <v>5735</v>
      </c>
      <c r="L62" s="70"/>
      <c r="M62" s="71">
        <f t="shared" si="7"/>
        <v>5735</v>
      </c>
    </row>
    <row r="63" spans="1:16" ht="15.75">
      <c r="A63" s="48"/>
      <c r="B63" s="48"/>
      <c r="C63" s="48"/>
      <c r="D63" s="50" t="s">
        <v>5</v>
      </c>
      <c r="E63" s="51">
        <f>SUM(E38:E62)</f>
        <v>180278</v>
      </c>
      <c r="F63" s="51">
        <f>SUM(F38:F62)</f>
        <v>55180</v>
      </c>
      <c r="G63" s="51">
        <f t="shared" si="4"/>
        <v>235458</v>
      </c>
      <c r="H63" s="51">
        <f>SUM(H38:H62)</f>
        <v>18745</v>
      </c>
      <c r="I63" s="51">
        <f>G63+H63</f>
        <v>254203</v>
      </c>
      <c r="J63" s="51">
        <f>SUM(J38:J62)</f>
        <v>3980</v>
      </c>
      <c r="K63" s="51">
        <f>SUM(K38:K62)</f>
        <v>258183</v>
      </c>
      <c r="L63" s="51">
        <f>SUM(L38:L62)</f>
        <v>1649</v>
      </c>
      <c r="M63" s="51">
        <f>K63+L63</f>
        <v>259832</v>
      </c>
      <c r="N63" s="6"/>
      <c r="O63" s="74"/>
      <c r="P63" s="6"/>
    </row>
    <row r="64" spans="1:16" ht="12.75">
      <c r="A64" s="48"/>
      <c r="B64" s="48"/>
      <c r="C64" s="48"/>
      <c r="D64" s="50" t="s">
        <v>62</v>
      </c>
      <c r="E64" s="52">
        <f>E37-E63</f>
        <v>0</v>
      </c>
      <c r="F64" s="53"/>
      <c r="G64" s="52">
        <f>G37-G63</f>
        <v>-11912</v>
      </c>
      <c r="H64" s="52"/>
      <c r="I64" s="52">
        <f>I37-I63</f>
        <v>-27046</v>
      </c>
      <c r="J64" s="52"/>
      <c r="K64" s="52">
        <f>K37-K63</f>
        <v>-27244</v>
      </c>
      <c r="L64" s="52"/>
      <c r="M64" s="52">
        <f>M37-M63</f>
        <v>-28133</v>
      </c>
      <c r="N64" s="6"/>
      <c r="O64" s="6"/>
      <c r="P64" s="6"/>
    </row>
    <row r="65" spans="1:16" ht="12.75" customHeight="1">
      <c r="A65" s="7">
        <v>8115</v>
      </c>
      <c r="B65" s="7"/>
      <c r="C65" s="7"/>
      <c r="D65" s="8" t="s">
        <v>81</v>
      </c>
      <c r="E65" s="39">
        <v>7040</v>
      </c>
      <c r="F65" s="46"/>
      <c r="G65" s="47">
        <f>7040+11842+70</f>
        <v>18952</v>
      </c>
      <c r="H65" s="58"/>
      <c r="I65" s="59">
        <v>34086</v>
      </c>
      <c r="J65" s="62">
        <v>198</v>
      </c>
      <c r="K65" s="63">
        <f>I65+J65</f>
        <v>34284</v>
      </c>
      <c r="L65" s="70"/>
      <c r="M65" s="70">
        <f>34972+58+143</f>
        <v>35173</v>
      </c>
      <c r="N65" s="6"/>
      <c r="O65" s="6"/>
      <c r="P65" s="6"/>
    </row>
    <row r="66" spans="1:16" ht="12.75" customHeight="1">
      <c r="A66" s="7">
        <v>8124</v>
      </c>
      <c r="B66" s="7"/>
      <c r="C66" s="7"/>
      <c r="D66" s="8" t="s">
        <v>3</v>
      </c>
      <c r="E66" s="39">
        <v>-7040</v>
      </c>
      <c r="F66" s="46"/>
      <c r="G66" s="47">
        <v>-7040</v>
      </c>
      <c r="H66" s="58"/>
      <c r="I66" s="59">
        <v>-7040</v>
      </c>
      <c r="J66" s="62"/>
      <c r="K66" s="62">
        <v>-7040</v>
      </c>
      <c r="L66" s="70"/>
      <c r="M66" s="70">
        <v>-7040</v>
      </c>
      <c r="N66" s="6"/>
      <c r="O66" s="6"/>
      <c r="P66" s="6"/>
    </row>
    <row r="67" spans="1:16" ht="12.75" customHeight="1">
      <c r="A67" s="7">
        <v>8117</v>
      </c>
      <c r="B67" s="7"/>
      <c r="C67" s="7"/>
      <c r="D67" s="15" t="s">
        <v>60</v>
      </c>
      <c r="E67" s="39"/>
      <c r="F67" s="46"/>
      <c r="G67" s="47"/>
      <c r="H67" s="58"/>
      <c r="I67" s="58"/>
      <c r="J67" s="62"/>
      <c r="K67" s="62"/>
      <c r="L67" s="70"/>
      <c r="M67" s="70"/>
      <c r="N67" s="6"/>
      <c r="O67" s="6"/>
      <c r="P67" s="6"/>
    </row>
    <row r="68" spans="1:16" ht="12.75">
      <c r="A68" s="48"/>
      <c r="B68" s="48"/>
      <c r="C68" s="48"/>
      <c r="D68" s="50" t="s">
        <v>63</v>
      </c>
      <c r="E68" s="52">
        <v>0</v>
      </c>
      <c r="F68" s="53"/>
      <c r="G68" s="52">
        <f>SUM(G65:G67)</f>
        <v>11912</v>
      </c>
      <c r="H68" s="52">
        <f>SUM(H65:H67)</f>
        <v>0</v>
      </c>
      <c r="I68" s="52">
        <f>SUM(I65:I67)</f>
        <v>27046</v>
      </c>
      <c r="J68" s="52"/>
      <c r="K68" s="52">
        <f>SUM(K65:K67)</f>
        <v>27244</v>
      </c>
      <c r="L68" s="52"/>
      <c r="M68" s="52">
        <f>M65+M66+M67</f>
        <v>28133</v>
      </c>
      <c r="N68" s="6"/>
      <c r="O68" s="6"/>
      <c r="P68" s="6"/>
    </row>
    <row r="69" spans="1:16" ht="12.75" customHeight="1">
      <c r="A69" s="9"/>
      <c r="B69" s="9"/>
      <c r="C69" s="9"/>
      <c r="D69" s="12"/>
      <c r="E69" s="13"/>
      <c r="G69" s="9"/>
      <c r="H69" s="10"/>
      <c r="I69" s="5"/>
      <c r="J69" s="1"/>
      <c r="K69" s="6"/>
      <c r="L69" s="6"/>
      <c r="M69" s="6"/>
      <c r="N69" s="6"/>
      <c r="O69" s="6"/>
      <c r="P69" s="6"/>
    </row>
    <row r="70" spans="1:16" ht="12.75" customHeight="1">
      <c r="A70" s="9"/>
      <c r="B70" s="9"/>
      <c r="C70" s="9"/>
      <c r="D70" s="12"/>
      <c r="E70" s="13"/>
      <c r="G70" s="9"/>
      <c r="H70" s="10"/>
      <c r="I70" s="5"/>
      <c r="J70" s="1"/>
      <c r="K70" s="9"/>
      <c r="L70" s="12"/>
      <c r="M70" s="11"/>
      <c r="N70" s="11"/>
      <c r="O70" s="6"/>
      <c r="P70" s="6"/>
    </row>
    <row r="71" spans="1:16" ht="12.75" customHeight="1">
      <c r="A71" s="9"/>
      <c r="B71" s="9"/>
      <c r="C71" s="9"/>
      <c r="D71" s="12"/>
      <c r="E71" s="13"/>
      <c r="G71" s="9"/>
      <c r="H71" s="12"/>
      <c r="I71" s="35"/>
      <c r="J71" s="1"/>
      <c r="K71" s="9"/>
      <c r="L71" s="12"/>
      <c r="M71" s="11"/>
      <c r="N71" s="11"/>
      <c r="O71" s="6"/>
      <c r="P71" s="6"/>
    </row>
    <row r="72" spans="1:16" ht="12.75" customHeight="1">
      <c r="A72" s="9"/>
      <c r="B72" s="9"/>
      <c r="C72" s="9"/>
      <c r="D72" s="12"/>
      <c r="E72" s="13"/>
      <c r="G72" s="1"/>
      <c r="H72" s="1"/>
      <c r="I72" s="1"/>
      <c r="J72" s="1"/>
      <c r="K72" s="9"/>
      <c r="L72" s="12"/>
      <c r="M72" s="11"/>
      <c r="N72" s="11"/>
      <c r="O72" s="6"/>
      <c r="P72" s="6"/>
    </row>
    <row r="73" spans="1:16" ht="12.75" customHeight="1">
      <c r="A73" s="9"/>
      <c r="B73" s="9"/>
      <c r="C73" s="9"/>
      <c r="D73" s="12"/>
      <c r="E73" s="13"/>
      <c r="G73" s="1"/>
      <c r="H73" s="1"/>
      <c r="I73" s="1"/>
      <c r="J73" s="1"/>
      <c r="K73" s="9"/>
      <c r="L73" s="12"/>
      <c r="M73" s="11"/>
      <c r="N73" s="11"/>
      <c r="O73" s="6"/>
      <c r="P73" s="6"/>
    </row>
    <row r="74" spans="1:16" ht="12.75" customHeight="1">
      <c r="A74" s="16"/>
      <c r="B74" s="16"/>
      <c r="C74" s="16"/>
      <c r="D74" s="12"/>
      <c r="E74" s="13"/>
      <c r="K74" s="9"/>
      <c r="L74" s="12"/>
      <c r="M74" s="11"/>
      <c r="N74" s="11"/>
      <c r="O74" s="6"/>
      <c r="P74" s="6"/>
    </row>
    <row r="75" spans="1:16" ht="12.75" customHeight="1">
      <c r="A75" s="9"/>
      <c r="B75" s="9"/>
      <c r="C75" s="9"/>
      <c r="D75" s="12"/>
      <c r="E75" s="13"/>
      <c r="K75" s="9"/>
      <c r="L75" s="12"/>
      <c r="M75" s="11"/>
      <c r="N75" s="11"/>
      <c r="O75" s="6"/>
      <c r="P75" s="6"/>
    </row>
    <row r="76" spans="1:16" ht="12.75" customHeight="1">
      <c r="A76" s="9"/>
      <c r="B76" s="9"/>
      <c r="C76" s="9"/>
      <c r="D76" s="12"/>
      <c r="E76" s="13"/>
      <c r="K76" s="9"/>
      <c r="L76" s="12"/>
      <c r="M76" s="11"/>
      <c r="N76" s="11"/>
      <c r="O76" s="6"/>
      <c r="P76" s="6"/>
    </row>
    <row r="77" spans="1:16" ht="12.75" customHeight="1">
      <c r="A77" s="9"/>
      <c r="B77" s="9"/>
      <c r="C77" s="9"/>
      <c r="D77" s="12"/>
      <c r="E77" s="13"/>
      <c r="K77" s="9"/>
      <c r="L77" s="12"/>
      <c r="M77" s="11"/>
      <c r="N77" s="11"/>
      <c r="O77" s="6"/>
      <c r="P77" s="6"/>
    </row>
    <row r="78" spans="1:16" ht="12.75" customHeight="1">
      <c r="A78" s="9"/>
      <c r="B78" s="9"/>
      <c r="C78" s="9"/>
      <c r="D78" s="12"/>
      <c r="E78" s="13"/>
      <c r="K78" s="6"/>
      <c r="L78" s="6"/>
      <c r="M78" s="6"/>
      <c r="N78" s="6"/>
      <c r="O78" s="6"/>
      <c r="P78" s="6"/>
    </row>
    <row r="79" spans="1:16" ht="12.75" customHeight="1">
      <c r="A79" s="9"/>
      <c r="B79" s="9"/>
      <c r="C79" s="9"/>
      <c r="D79" s="12"/>
      <c r="E79" s="13"/>
      <c r="K79" s="6"/>
      <c r="L79" s="6"/>
      <c r="M79" s="6"/>
      <c r="N79" s="6"/>
      <c r="O79" s="6"/>
      <c r="P79" s="6"/>
    </row>
    <row r="80" spans="1:16" ht="12.75" customHeight="1">
      <c r="A80" s="9"/>
      <c r="B80" s="9"/>
      <c r="C80" s="9"/>
      <c r="D80" s="12"/>
      <c r="E80" s="13"/>
      <c r="K80" s="6"/>
      <c r="L80" s="6"/>
      <c r="M80" s="6"/>
      <c r="N80" s="6"/>
      <c r="O80" s="6"/>
      <c r="P80" s="6"/>
    </row>
    <row r="81" spans="1:16" ht="12.75" customHeight="1">
      <c r="A81" s="9"/>
      <c r="B81" s="9"/>
      <c r="C81" s="9"/>
      <c r="D81" s="12"/>
      <c r="E81" s="13"/>
      <c r="K81" s="6"/>
      <c r="L81" s="6"/>
      <c r="M81" s="6"/>
      <c r="N81" s="6"/>
      <c r="O81" s="6"/>
      <c r="P81" s="6"/>
    </row>
    <row r="82" spans="1:5" ht="12.75" customHeight="1">
      <c r="A82" s="9"/>
      <c r="B82" s="9"/>
      <c r="C82" s="9"/>
      <c r="D82" s="12"/>
      <c r="E82" s="13"/>
    </row>
    <row r="83" spans="1:5" ht="12.75" customHeight="1">
      <c r="A83" s="9"/>
      <c r="B83" s="9"/>
      <c r="C83" s="9"/>
      <c r="D83" s="12"/>
      <c r="E83" s="13"/>
    </row>
    <row r="84" spans="1:5" ht="12.75" customHeight="1">
      <c r="A84" s="9"/>
      <c r="B84" s="9"/>
      <c r="C84" s="9"/>
      <c r="D84" s="12"/>
      <c r="E84" s="13"/>
    </row>
    <row r="85" spans="1:5" ht="12.75" customHeight="1">
      <c r="A85" s="9"/>
      <c r="B85" s="9"/>
      <c r="C85" s="9"/>
      <c r="D85" s="12"/>
      <c r="E85" s="13"/>
    </row>
    <row r="86" spans="1:5" ht="12.75" customHeight="1">
      <c r="A86" s="9"/>
      <c r="B86" s="9"/>
      <c r="C86" s="9"/>
      <c r="D86" s="12"/>
      <c r="E86" s="13"/>
    </row>
    <row r="87" spans="1:5" ht="12.75" customHeight="1">
      <c r="A87" s="9"/>
      <c r="B87" s="9"/>
      <c r="C87" s="9"/>
      <c r="D87" s="12"/>
      <c r="E87" s="13"/>
    </row>
    <row r="88" spans="1:5" ht="12.75" customHeight="1">
      <c r="A88" s="9"/>
      <c r="B88" s="9"/>
      <c r="C88" s="9"/>
      <c r="D88" s="12"/>
      <c r="E88" s="13"/>
    </row>
    <row r="89" spans="1:5" ht="12.75" customHeight="1">
      <c r="A89" s="9"/>
      <c r="B89" s="9"/>
      <c r="C89" s="9"/>
      <c r="D89" s="12"/>
      <c r="E89" s="13"/>
    </row>
    <row r="90" spans="1:5" ht="12.75" customHeight="1">
      <c r="A90" s="9"/>
      <c r="B90" s="9"/>
      <c r="C90" s="9"/>
      <c r="D90" s="12"/>
      <c r="E90" s="13"/>
    </row>
    <row r="91" spans="1:5" ht="12.75" customHeight="1">
      <c r="A91" s="9"/>
      <c r="B91" s="9"/>
      <c r="C91" s="9"/>
      <c r="D91" s="12"/>
      <c r="E91" s="13"/>
    </row>
    <row r="92" spans="1:5" ht="12.75" customHeight="1">
      <c r="A92" s="9"/>
      <c r="B92" s="9"/>
      <c r="C92" s="9"/>
      <c r="D92" s="12"/>
      <c r="E92" s="13"/>
    </row>
    <row r="93" spans="1:5" ht="12.75" customHeight="1">
      <c r="A93" s="9"/>
      <c r="B93" s="9"/>
      <c r="C93" s="9"/>
      <c r="D93" s="12"/>
      <c r="E93" s="13"/>
    </row>
    <row r="94" spans="1:5" ht="12.75" customHeight="1">
      <c r="A94" s="9"/>
      <c r="B94" s="9"/>
      <c r="C94" s="9"/>
      <c r="D94" s="12"/>
      <c r="E94" s="13"/>
    </row>
    <row r="95" spans="1:5" ht="12.75" customHeight="1">
      <c r="A95" s="9"/>
      <c r="B95" s="9"/>
      <c r="C95" s="9"/>
      <c r="D95" s="12"/>
      <c r="E95" s="13"/>
    </row>
    <row r="96" spans="1:5" ht="12.75" customHeight="1">
      <c r="A96" s="9"/>
      <c r="B96" s="9"/>
      <c r="C96" s="9"/>
      <c r="D96" s="12"/>
      <c r="E96" s="13"/>
    </row>
    <row r="97" spans="1:5" ht="12.75" customHeight="1">
      <c r="A97" s="9"/>
      <c r="B97" s="9"/>
      <c r="C97" s="9"/>
      <c r="D97" s="12"/>
      <c r="E97" s="13"/>
    </row>
    <row r="98" spans="1:5" ht="12.75" customHeight="1">
      <c r="A98" s="9"/>
      <c r="B98" s="9"/>
      <c r="C98" s="9"/>
      <c r="D98" s="12"/>
      <c r="E98" s="13"/>
    </row>
    <row r="99" spans="1:5" ht="12.75" customHeight="1">
      <c r="A99" s="9"/>
      <c r="B99" s="9"/>
      <c r="C99" s="9"/>
      <c r="D99" s="12"/>
      <c r="E99" s="13"/>
    </row>
    <row r="100" spans="1:5" ht="12.75" customHeight="1">
      <c r="A100" s="9"/>
      <c r="B100" s="9"/>
      <c r="C100" s="9"/>
      <c r="D100" s="12"/>
      <c r="E100" s="13"/>
    </row>
    <row r="101" spans="1:5" ht="12.75" customHeight="1">
      <c r="A101" s="9"/>
      <c r="B101" s="9"/>
      <c r="C101" s="9"/>
      <c r="D101" s="12"/>
      <c r="E101" s="13"/>
    </row>
    <row r="102" spans="1:5" ht="12.75" customHeight="1">
      <c r="A102" s="9"/>
      <c r="B102" s="9"/>
      <c r="C102" s="9"/>
      <c r="D102" s="12"/>
      <c r="E102" s="13"/>
    </row>
    <row r="103" spans="1:5" ht="12.75" customHeight="1">
      <c r="A103" s="9"/>
      <c r="B103" s="9"/>
      <c r="C103" s="9"/>
      <c r="D103" s="12"/>
      <c r="E103" s="13"/>
    </row>
    <row r="104" spans="1:5" ht="12.75" customHeight="1">
      <c r="A104" s="9"/>
      <c r="B104" s="9"/>
      <c r="C104" s="9"/>
      <c r="D104" s="12"/>
      <c r="E104" s="13"/>
    </row>
    <row r="105" spans="1:4" ht="26.25" customHeight="1">
      <c r="A105" s="75"/>
      <c r="B105" s="75"/>
      <c r="C105" s="75"/>
      <c r="D105" s="75"/>
    </row>
    <row r="106" spans="1:4" ht="27.75" customHeight="1">
      <c r="A106" s="17"/>
      <c r="B106" s="17"/>
      <c r="C106" s="17"/>
      <c r="D106" s="17"/>
    </row>
    <row r="107" spans="1:4" ht="12.75" customHeight="1">
      <c r="A107" s="9"/>
      <c r="B107" s="9"/>
      <c r="C107" s="9"/>
      <c r="D107" s="18"/>
    </row>
    <row r="108" spans="1:4" ht="12.75" customHeight="1">
      <c r="A108" s="9"/>
      <c r="B108" s="9"/>
      <c r="C108" s="9"/>
      <c r="D108" s="19"/>
    </row>
    <row r="109" spans="1:4" ht="12.75" customHeight="1">
      <c r="A109" s="20"/>
      <c r="B109" s="20"/>
      <c r="C109" s="20"/>
      <c r="D109" s="21"/>
    </row>
    <row r="110" spans="1:4" ht="12.75" customHeight="1">
      <c r="A110" s="9"/>
      <c r="B110" s="9"/>
      <c r="C110" s="9"/>
      <c r="D110" s="22"/>
    </row>
    <row r="111" spans="1:4" ht="12.75" customHeight="1">
      <c r="A111" s="9"/>
      <c r="B111" s="9"/>
      <c r="C111" s="9"/>
      <c r="D111" s="22"/>
    </row>
    <row r="112" spans="1:4" ht="12.75" customHeight="1">
      <c r="A112" s="20"/>
      <c r="B112" s="20"/>
      <c r="C112" s="20"/>
      <c r="D112" s="23"/>
    </row>
    <row r="113" spans="1:4" ht="12.75" customHeight="1">
      <c r="A113" s="9"/>
      <c r="B113" s="9"/>
      <c r="C113" s="9"/>
      <c r="D113" s="18"/>
    </row>
    <row r="114" spans="1:4" ht="12.75" customHeight="1">
      <c r="A114" s="20"/>
      <c r="B114" s="20"/>
      <c r="C114" s="20"/>
      <c r="D114" s="23"/>
    </row>
    <row r="115" spans="1:4" ht="12.75" customHeight="1">
      <c r="A115" s="20"/>
      <c r="B115" s="20"/>
      <c r="C115" s="20"/>
      <c r="D115" s="21"/>
    </row>
    <row r="116" spans="1:4" ht="12.75" customHeight="1">
      <c r="A116" s="20"/>
      <c r="B116" s="20"/>
      <c r="C116" s="20"/>
      <c r="D116" s="21"/>
    </row>
    <row r="117" spans="1:4" ht="12.75" customHeight="1">
      <c r="A117" s="20"/>
      <c r="B117" s="20"/>
      <c r="C117" s="20"/>
      <c r="D117" s="21"/>
    </row>
    <row r="118" spans="1:4" ht="12.75" customHeight="1">
      <c r="A118" s="20"/>
      <c r="B118" s="20"/>
      <c r="C118" s="20"/>
      <c r="D118" s="21"/>
    </row>
    <row r="119" spans="1:4" ht="12.75" customHeight="1">
      <c r="A119" s="20"/>
      <c r="B119" s="20"/>
      <c r="C119" s="20"/>
      <c r="D119" s="21"/>
    </row>
    <row r="120" spans="1:4" ht="12.75" customHeight="1">
      <c r="A120" s="20"/>
      <c r="B120" s="20"/>
      <c r="C120" s="20"/>
      <c r="D120" s="21"/>
    </row>
    <row r="121" spans="1:4" ht="12.75" customHeight="1">
      <c r="A121" s="20"/>
      <c r="B121" s="20"/>
      <c r="C121" s="20"/>
      <c r="D121" s="21"/>
    </row>
    <row r="122" spans="1:4" ht="12.75" customHeight="1">
      <c r="A122" s="20"/>
      <c r="B122" s="20"/>
      <c r="C122" s="20"/>
      <c r="D122" s="21"/>
    </row>
    <row r="123" spans="1:4" ht="12.75" customHeight="1">
      <c r="A123" s="20"/>
      <c r="B123" s="20"/>
      <c r="C123" s="20"/>
      <c r="D123" s="21"/>
    </row>
    <row r="124" spans="1:4" ht="12.75" customHeight="1">
      <c r="A124" s="9"/>
      <c r="B124" s="9"/>
      <c r="C124" s="9"/>
      <c r="D124" s="22"/>
    </row>
    <row r="125" spans="1:4" ht="12.75" customHeight="1">
      <c r="A125" s="20"/>
      <c r="B125" s="20"/>
      <c r="C125" s="20"/>
      <c r="D125" s="21"/>
    </row>
    <row r="126" spans="1:4" ht="12.75" customHeight="1">
      <c r="A126" s="9"/>
      <c r="B126" s="9"/>
      <c r="C126" s="9"/>
      <c r="D126" s="22"/>
    </row>
    <row r="127" spans="1:4" ht="12.75" customHeight="1">
      <c r="A127" s="9"/>
      <c r="B127" s="9"/>
      <c r="C127" s="9"/>
      <c r="D127" s="22"/>
    </row>
    <row r="128" spans="1:4" ht="12.75" customHeight="1">
      <c r="A128" s="9"/>
      <c r="B128" s="9"/>
      <c r="C128" s="9"/>
      <c r="D128" s="22"/>
    </row>
    <row r="129" spans="1:4" ht="12.75" customHeight="1">
      <c r="A129" s="9"/>
      <c r="B129" s="9"/>
      <c r="C129" s="9"/>
      <c r="D129" s="22"/>
    </row>
    <row r="130" spans="1:4" ht="12.75" customHeight="1">
      <c r="A130" s="9"/>
      <c r="B130" s="9"/>
      <c r="C130" s="9"/>
      <c r="D130" s="22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20"/>
      <c r="B133" s="20"/>
      <c r="C133" s="20"/>
      <c r="D133" s="21"/>
    </row>
    <row r="134" spans="1:4" ht="12.75" customHeight="1">
      <c r="A134" s="20"/>
      <c r="B134" s="20"/>
      <c r="C134" s="20"/>
      <c r="D134" s="21"/>
    </row>
    <row r="135" spans="1:4" ht="12.75" customHeight="1">
      <c r="A135" s="20"/>
      <c r="B135" s="20"/>
      <c r="C135" s="20"/>
      <c r="D135" s="21"/>
    </row>
    <row r="136" spans="1:4" ht="12.75" customHeight="1">
      <c r="A136" s="20"/>
      <c r="B136" s="20"/>
      <c r="C136" s="20"/>
      <c r="D136" s="21"/>
    </row>
    <row r="137" spans="1:4" ht="12.75" customHeight="1">
      <c r="A137" s="20"/>
      <c r="B137" s="20"/>
      <c r="C137" s="20"/>
      <c r="D137" s="21"/>
    </row>
    <row r="138" spans="1:4" ht="12.75" customHeight="1">
      <c r="A138" s="20"/>
      <c r="B138" s="20"/>
      <c r="C138" s="20"/>
      <c r="D138" s="21"/>
    </row>
    <row r="139" spans="1:4" ht="12.75" customHeight="1">
      <c r="A139" s="20"/>
      <c r="B139" s="20"/>
      <c r="C139" s="20"/>
      <c r="D139" s="21"/>
    </row>
    <row r="140" spans="1:4" ht="12.75" customHeight="1">
      <c r="A140" s="9"/>
      <c r="B140" s="9"/>
      <c r="C140" s="9"/>
      <c r="D140" s="22"/>
    </row>
    <row r="141" spans="1:4" ht="12.75" customHeight="1">
      <c r="A141" s="9"/>
      <c r="B141" s="9"/>
      <c r="C141" s="9"/>
      <c r="D141" s="22"/>
    </row>
    <row r="142" spans="1:4" ht="12.75" customHeight="1">
      <c r="A142" s="9"/>
      <c r="B142" s="9"/>
      <c r="C142" s="9"/>
      <c r="D142" s="22"/>
    </row>
    <row r="143" spans="1:4" ht="12.75" customHeight="1">
      <c r="A143" s="20"/>
      <c r="B143" s="20"/>
      <c r="C143" s="20"/>
      <c r="D143" s="21"/>
    </row>
    <row r="144" spans="1:4" ht="12.75" customHeight="1">
      <c r="A144" s="20"/>
      <c r="B144" s="20"/>
      <c r="C144" s="20"/>
      <c r="D144" s="21"/>
    </row>
    <row r="145" spans="1:4" ht="12.75" customHeight="1">
      <c r="A145" s="20"/>
      <c r="B145" s="20"/>
      <c r="C145" s="20"/>
      <c r="D145" s="21"/>
    </row>
    <row r="146" spans="1:4" ht="12.75" customHeight="1">
      <c r="A146" s="9"/>
      <c r="B146" s="9"/>
      <c r="C146" s="9"/>
      <c r="D146" s="22"/>
    </row>
    <row r="147" spans="1:4" ht="12.75" customHeight="1">
      <c r="A147" s="9"/>
      <c r="B147" s="9"/>
      <c r="C147" s="9"/>
      <c r="D147" s="22"/>
    </row>
    <row r="148" spans="1:4" ht="12.75" customHeight="1">
      <c r="A148" s="9"/>
      <c r="B148" s="9"/>
      <c r="C148" s="9"/>
      <c r="D148" s="22"/>
    </row>
    <row r="149" spans="1:4" ht="25.5" customHeight="1">
      <c r="A149" s="24"/>
      <c r="B149" s="24"/>
      <c r="C149" s="24"/>
      <c r="D149" s="25"/>
    </row>
    <row r="150" spans="1:4" ht="12.75" customHeight="1">
      <c r="A150" s="9"/>
      <c r="B150" s="9"/>
      <c r="C150" s="9"/>
      <c r="D150" s="10"/>
    </row>
    <row r="151" spans="1:4" ht="12.75">
      <c r="A151" s="9"/>
      <c r="B151" s="9"/>
      <c r="C151" s="9"/>
      <c r="D151" s="10"/>
    </row>
    <row r="152" spans="1:4" ht="12.75">
      <c r="A152" s="9"/>
      <c r="B152" s="9"/>
      <c r="C152" s="9"/>
      <c r="D152" s="10"/>
    </row>
    <row r="153" spans="1:4" ht="12.75">
      <c r="A153" s="9"/>
      <c r="B153" s="9"/>
      <c r="C153" s="9"/>
      <c r="D153" s="10"/>
    </row>
    <row r="154" spans="1:4" ht="12.75">
      <c r="A154" s="9"/>
      <c r="B154" s="9"/>
      <c r="C154" s="9"/>
      <c r="D154" s="10"/>
    </row>
    <row r="155" spans="1:4" ht="24.75" customHeight="1">
      <c r="A155" s="24"/>
      <c r="B155" s="24"/>
      <c r="C155" s="24"/>
      <c r="D155" s="6"/>
    </row>
    <row r="156" spans="1:4" ht="12.75">
      <c r="A156" s="6"/>
      <c r="B156" s="6"/>
      <c r="C156" s="6"/>
      <c r="D156" s="6"/>
    </row>
    <row r="157" spans="1:6" ht="12.75">
      <c r="A157" s="6"/>
      <c r="B157" s="6"/>
      <c r="C157" s="6"/>
      <c r="D157" s="26"/>
      <c r="E157" s="1"/>
      <c r="F157" s="1"/>
    </row>
    <row r="158" spans="1:6" ht="12.75">
      <c r="A158" s="6"/>
      <c r="B158" s="6"/>
      <c r="C158" s="6"/>
      <c r="D158" s="27"/>
      <c r="E158" s="2"/>
      <c r="F158" s="3"/>
    </row>
    <row r="159" spans="1:6" ht="12.75">
      <c r="A159" s="6"/>
      <c r="B159" s="6"/>
      <c r="C159" s="6"/>
      <c r="D159" s="27"/>
      <c r="E159" s="2"/>
      <c r="F159" s="3"/>
    </row>
    <row r="160" spans="1:6" ht="12.75">
      <c r="A160" s="6"/>
      <c r="B160" s="6"/>
      <c r="C160" s="6"/>
      <c r="D160" s="27"/>
      <c r="E160" s="2"/>
      <c r="F160" s="3"/>
    </row>
    <row r="161" spans="1:8" ht="12.75">
      <c r="A161" s="6"/>
      <c r="B161" s="6"/>
      <c r="C161" s="6"/>
      <c r="D161" s="27"/>
      <c r="E161" s="9"/>
      <c r="F161" s="10"/>
      <c r="G161" s="5"/>
      <c r="H161" s="1"/>
    </row>
    <row r="162" spans="1:8" ht="12.75">
      <c r="A162" s="6"/>
      <c r="B162" s="6"/>
      <c r="C162" s="6"/>
      <c r="D162" s="6"/>
      <c r="E162" s="9"/>
      <c r="F162" s="10"/>
      <c r="G162" s="5"/>
      <c r="H162" s="1"/>
    </row>
    <row r="163" spans="1:8" ht="12.75">
      <c r="A163" s="6"/>
      <c r="B163" s="6"/>
      <c r="C163" s="6"/>
      <c r="D163" s="6"/>
      <c r="E163" s="9"/>
      <c r="F163" s="10"/>
      <c r="G163" s="5"/>
      <c r="H163" s="1"/>
    </row>
    <row r="164" spans="1:8" ht="12.75">
      <c r="A164" s="6"/>
      <c r="B164" s="6"/>
      <c r="C164" s="6"/>
      <c r="D164" s="6"/>
      <c r="E164" s="9"/>
      <c r="F164" s="10"/>
      <c r="G164" s="5"/>
      <c r="H164" s="1"/>
    </row>
    <row r="165" spans="1:8" ht="12.75">
      <c r="A165" s="6"/>
      <c r="B165" s="6"/>
      <c r="C165" s="6"/>
      <c r="D165" s="6"/>
      <c r="E165" s="9"/>
      <c r="F165" s="10"/>
      <c r="G165" s="5"/>
      <c r="H165" s="1"/>
    </row>
    <row r="166" spans="1:8" ht="12.75">
      <c r="A166" s="6"/>
      <c r="B166" s="6"/>
      <c r="C166" s="6"/>
      <c r="D166" s="6"/>
      <c r="E166" s="1"/>
      <c r="F166" s="1"/>
      <c r="G166" s="1"/>
      <c r="H166" s="1"/>
    </row>
    <row r="167" spans="1:8" ht="12.75">
      <c r="A167" s="6"/>
      <c r="B167" s="6"/>
      <c r="C167" s="6"/>
      <c r="D167" s="6"/>
      <c r="E167" s="1"/>
      <c r="F167" s="1"/>
      <c r="G167" s="1"/>
      <c r="H167" s="1"/>
    </row>
    <row r="168" spans="1:4" ht="12.75">
      <c r="A168" s="6"/>
      <c r="B168" s="6"/>
      <c r="C168" s="6"/>
      <c r="D168" s="6"/>
    </row>
  </sheetData>
  <sheetProtection selectLockedCells="1" selectUnlockedCells="1"/>
  <mergeCells count="2">
    <mergeCell ref="A105:D105"/>
    <mergeCell ref="A2:M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2021-04-23T12:27:50Z</cp:lastPrinted>
  <dcterms:created xsi:type="dcterms:W3CDTF">2015-11-22T08:52:35Z</dcterms:created>
  <dcterms:modified xsi:type="dcterms:W3CDTF">2021-07-28T08:36:14Z</dcterms:modified>
  <cp:category/>
  <cp:version/>
  <cp:contentType/>
  <cp:contentStatus/>
</cp:coreProperties>
</file>