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S:\DataOdboru\financni\Rozpočet\ROZPOČET PO\2023\"/>
    </mc:Choice>
  </mc:AlternateContent>
  <bookViews>
    <workbookView xWindow="480" yWindow="60" windowWidth="27795" windowHeight="12090"/>
  </bookViews>
  <sheets>
    <sheet name="2023-26" sheetId="1" r:id="rId1"/>
  </sheets>
  <calcPr calcId="152511"/>
</workbook>
</file>

<file path=xl/calcChain.xml><?xml version="1.0" encoding="utf-8"?>
<calcChain xmlns="http://schemas.openxmlformats.org/spreadsheetml/2006/main">
  <c r="K14" i="1" l="1"/>
  <c r="J26" i="1"/>
  <c r="E26" i="1"/>
  <c r="D26" i="1"/>
  <c r="D28" i="1" s="1"/>
  <c r="D32" i="1" s="1"/>
  <c r="C26" i="1"/>
  <c r="B26" i="1"/>
  <c r="B28" i="1" s="1"/>
  <c r="B32" i="1" s="1"/>
  <c r="G25" i="1"/>
  <c r="K24" i="1"/>
  <c r="L24" i="1" s="1"/>
  <c r="M24" i="1" s="1"/>
  <c r="G24" i="1"/>
  <c r="K23" i="1"/>
  <c r="L23" i="1" s="1"/>
  <c r="M23" i="1" s="1"/>
  <c r="G23" i="1"/>
  <c r="L22" i="1"/>
  <c r="M22" i="1" s="1"/>
  <c r="K22" i="1"/>
  <c r="K26" i="1" s="1"/>
  <c r="G22" i="1"/>
  <c r="G21" i="1"/>
  <c r="J20" i="1"/>
  <c r="F20" i="1"/>
  <c r="F28" i="1" s="1"/>
  <c r="F32" i="1" s="1"/>
  <c r="E20" i="1"/>
  <c r="D20" i="1"/>
  <c r="C20" i="1"/>
  <c r="B20" i="1"/>
  <c r="G19" i="1"/>
  <c r="G18" i="1"/>
  <c r="L17" i="1"/>
  <c r="K17" i="1"/>
  <c r="G17" i="1"/>
  <c r="G15" i="1"/>
  <c r="L14" i="1"/>
  <c r="M14" i="1" s="1"/>
  <c r="G14" i="1"/>
  <c r="K13" i="1"/>
  <c r="L13" i="1" s="1"/>
  <c r="M13" i="1" s="1"/>
  <c r="G13" i="1"/>
  <c r="K12" i="1"/>
  <c r="L12" i="1" s="1"/>
  <c r="M12" i="1" s="1"/>
  <c r="G12" i="1"/>
  <c r="G11" i="1"/>
  <c r="K10" i="1"/>
  <c r="L10" i="1" s="1"/>
  <c r="G10" i="1"/>
  <c r="C28" i="1" l="1"/>
  <c r="C32" i="1" s="1"/>
  <c r="G26" i="1"/>
  <c r="G20" i="1"/>
  <c r="E28" i="1"/>
  <c r="E32" i="1" s="1"/>
  <c r="M26" i="1"/>
  <c r="J28" i="1"/>
  <c r="J32" i="1" s="1"/>
  <c r="L20" i="1"/>
  <c r="K20" i="1"/>
  <c r="K28" i="1" s="1"/>
  <c r="K32" i="1" s="1"/>
  <c r="L26" i="1"/>
  <c r="M10" i="1"/>
  <c r="M20" i="1" s="1"/>
  <c r="M28" i="1" s="1"/>
  <c r="M32" i="1" s="1"/>
  <c r="G28" i="1" l="1"/>
  <c r="G32" i="1" s="1"/>
  <c r="L28" i="1"/>
  <c r="L32" i="1" s="1"/>
</calcChain>
</file>

<file path=xl/sharedStrings.xml><?xml version="1.0" encoding="utf-8"?>
<sst xmlns="http://schemas.openxmlformats.org/spreadsheetml/2006/main" count="74" uniqueCount="50">
  <si>
    <t>Příspěvková organizace: SPOZAM</t>
  </si>
  <si>
    <t>Příspěvková organizace:</t>
  </si>
  <si>
    <t xml:space="preserve">Zřizovatel: </t>
  </si>
  <si>
    <t xml:space="preserve"> MĚSTO HUSTOPEČE, IČ 00283193</t>
  </si>
  <si>
    <t>Rozpočet 2023- hlavní činnost</t>
  </si>
  <si>
    <t>v tis.Kč</t>
  </si>
  <si>
    <t>Střednědobý výhled rozpočtu - hlavní činnost</t>
  </si>
  <si>
    <t>KB</t>
  </si>
  <si>
    <t>SH</t>
  </si>
  <si>
    <t>FS</t>
  </si>
  <si>
    <t>SA</t>
  </si>
  <si>
    <t>Kurty</t>
  </si>
  <si>
    <t>celkem</t>
  </si>
  <si>
    <t>Náklady</t>
  </si>
  <si>
    <t>501 - spotřeba materiálu</t>
  </si>
  <si>
    <t>nárůst 10%</t>
  </si>
  <si>
    <t>502 - spotřeby energií</t>
  </si>
  <si>
    <t>502 - spotřeby energií                  není vzorec</t>
  </si>
  <si>
    <t>dle aktuálních cen</t>
  </si>
  <si>
    <t>511 - opravy a údržba majetku</t>
  </si>
  <si>
    <t>nárůst 20%</t>
  </si>
  <si>
    <t>518 - služby</t>
  </si>
  <si>
    <t>521 - mzdové náklady</t>
  </si>
  <si>
    <t>nárůst 5%</t>
  </si>
  <si>
    <t>524 - zákonné poj. S + Z</t>
  </si>
  <si>
    <t>525 - Ostatní pojištění - Kooperativa</t>
  </si>
  <si>
    <t xml:space="preserve">527 - Zák.soc.nákl. </t>
  </si>
  <si>
    <t>551 - Odpisy majetku</t>
  </si>
  <si>
    <t>ostatní</t>
  </si>
  <si>
    <t>Náklady celkem</t>
  </si>
  <si>
    <t>Výnosy</t>
  </si>
  <si>
    <t>602 -  z vlastní činnosti</t>
  </si>
  <si>
    <t>z vlastní činnosti</t>
  </si>
  <si>
    <t>603 - z pronájmů</t>
  </si>
  <si>
    <t>z pronájmů</t>
  </si>
  <si>
    <t>649 - ostatní výnosy</t>
  </si>
  <si>
    <t>ostatní výnosy</t>
  </si>
  <si>
    <t>transfery</t>
  </si>
  <si>
    <t>672 - transfery</t>
  </si>
  <si>
    <t>Výnosy celkem</t>
  </si>
  <si>
    <t>Saldo</t>
  </si>
  <si>
    <t>financování vzniklého salda</t>
  </si>
  <si>
    <t>dotace jiné</t>
  </si>
  <si>
    <t>požadovaný příspěvek od zřizovatele</t>
  </si>
  <si>
    <t>střed. KB krytý bazén</t>
  </si>
  <si>
    <t>Požadované mimořádné dotace v jednotlivých letech s krátkým a výstižným komentářem</t>
  </si>
  <si>
    <t>střed.SH sportovní hala</t>
  </si>
  <si>
    <t>střed. FS fotbalový stadion</t>
  </si>
  <si>
    <t>střed. SA sauna</t>
  </si>
  <si>
    <t>Komentář (dle potřeby):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</si>
</sst>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1"/>
      <color rgb="FFFF0000"/>
      <name val="Calibri"/>
      <family val="2"/>
      <charset val="238"/>
      <scheme val="minor"/>
    </font>
  </fonts>
  <fills count="7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 tint="0.59999389629810485"/>
        <bgColor indexed="64"/>
      </patternFill>
    </fill>
  </fills>
  <borders count="1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8">
    <xf numFmtId="0" fontId="0" fillId="0" borderId="0" xfId="0"/>
    <xf numFmtId="0" fontId="0" fillId="0" borderId="0" xfId="0" applyFill="1" applyBorder="1"/>
    <xf numFmtId="1" fontId="0" fillId="0" borderId="0" xfId="0" applyNumberFormat="1"/>
    <xf numFmtId="0" fontId="2" fillId="0" borderId="0" xfId="0" applyFont="1" applyAlignment="1">
      <alignment horizontal="left"/>
    </xf>
    <xf numFmtId="0" fontId="2" fillId="0" borderId="0" xfId="0" applyFont="1" applyFill="1" applyBorder="1" applyAlignment="1">
      <alignment horizontal="left"/>
    </xf>
    <xf numFmtId="0" fontId="2" fillId="0" borderId="0" xfId="0" applyFont="1" applyAlignment="1"/>
    <xf numFmtId="0" fontId="2" fillId="0" borderId="0" xfId="0" applyFont="1" applyFill="1" applyBorder="1" applyAlignment="1"/>
    <xf numFmtId="0" fontId="3" fillId="0" borderId="0" xfId="0" applyFont="1"/>
    <xf numFmtId="0" fontId="0" fillId="0" borderId="1" xfId="0" applyBorder="1"/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1" fontId="1" fillId="2" borderId="3" xfId="0" applyNumberFormat="1" applyFont="1" applyFill="1" applyBorder="1" applyAlignment="1">
      <alignment horizontal="center"/>
    </xf>
    <xf numFmtId="0" fontId="1" fillId="0" borderId="5" xfId="0" applyFont="1" applyBorder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0" fontId="0" fillId="0" borderId="0" xfId="0" applyFill="1" applyBorder="1" applyAlignment="1">
      <alignment horizontal="center"/>
    </xf>
    <xf numFmtId="1" fontId="0" fillId="0" borderId="7" xfId="0" applyNumberFormat="1" applyBorder="1" applyAlignment="1">
      <alignment horizontal="center"/>
    </xf>
    <xf numFmtId="0" fontId="0" fillId="0" borderId="8" xfId="0" applyBorder="1"/>
    <xf numFmtId="0" fontId="0" fillId="0" borderId="5" xfId="0" applyBorder="1"/>
    <xf numFmtId="0" fontId="0" fillId="3" borderId="6" xfId="0" applyFill="1" applyBorder="1" applyAlignment="1">
      <alignment horizontal="center"/>
    </xf>
    <xf numFmtId="1" fontId="0" fillId="3" borderId="7" xfId="0" applyNumberFormat="1" applyFill="1" applyBorder="1" applyAlignment="1">
      <alignment horizontal="center"/>
    </xf>
    <xf numFmtId="1" fontId="0" fillId="3" borderId="8" xfId="0" applyNumberFormat="1" applyFill="1" applyBorder="1" applyAlignment="1">
      <alignment horizontal="center"/>
    </xf>
    <xf numFmtId="0" fontId="0" fillId="3" borderId="0" xfId="0" applyFill="1" applyBorder="1"/>
    <xf numFmtId="0" fontId="0" fillId="3" borderId="7" xfId="0" applyFill="1" applyBorder="1" applyAlignment="1">
      <alignment horizontal="center"/>
    </xf>
    <xf numFmtId="0" fontId="0" fillId="2" borderId="5" xfId="0" applyFill="1" applyBorder="1"/>
    <xf numFmtId="0" fontId="0" fillId="2" borderId="6" xfId="0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0" fillId="4" borderId="5" xfId="0" applyFill="1" applyBorder="1"/>
    <xf numFmtId="0" fontId="0" fillId="4" borderId="6" xfId="0" applyFill="1" applyBorder="1" applyAlignment="1">
      <alignment horizontal="center"/>
    </xf>
    <xf numFmtId="1" fontId="0" fillId="4" borderId="7" xfId="0" applyNumberFormat="1" applyFill="1" applyBorder="1" applyAlignment="1">
      <alignment horizontal="center"/>
    </xf>
    <xf numFmtId="1" fontId="0" fillId="4" borderId="8" xfId="0" applyNumberFormat="1" applyFill="1" applyBorder="1" applyAlignment="1">
      <alignment horizontal="center"/>
    </xf>
    <xf numFmtId="1" fontId="0" fillId="3" borderId="8" xfId="0" applyNumberFormat="1" applyFill="1" applyBorder="1"/>
    <xf numFmtId="0" fontId="4" fillId="3" borderId="5" xfId="0" applyFont="1" applyFill="1" applyBorder="1"/>
    <xf numFmtId="0" fontId="4" fillId="3" borderId="7" xfId="0" applyFont="1" applyFill="1" applyBorder="1" applyAlignment="1">
      <alignment horizontal="center"/>
    </xf>
    <xf numFmtId="0" fontId="4" fillId="3" borderId="8" xfId="0" applyFont="1" applyFill="1" applyBorder="1" applyAlignment="1">
      <alignment horizontal="center"/>
    </xf>
    <xf numFmtId="0" fontId="4" fillId="3" borderId="6" xfId="0" applyFont="1" applyFill="1" applyBorder="1" applyAlignment="1">
      <alignment horizontal="center"/>
    </xf>
    <xf numFmtId="0" fontId="0" fillId="0" borderId="5" xfId="0" applyBorder="1" applyAlignment="1">
      <alignment horizontal="left"/>
    </xf>
    <xf numFmtId="1" fontId="0" fillId="0" borderId="8" xfId="0" applyNumberFormat="1" applyBorder="1" applyAlignment="1">
      <alignment horizontal="center"/>
    </xf>
    <xf numFmtId="0" fontId="0" fillId="0" borderId="6" xfId="0" applyBorder="1"/>
    <xf numFmtId="1" fontId="0" fillId="0" borderId="7" xfId="0" applyNumberFormat="1" applyBorder="1"/>
    <xf numFmtId="1" fontId="0" fillId="0" borderId="8" xfId="0" applyNumberFormat="1" applyBorder="1"/>
    <xf numFmtId="0" fontId="0" fillId="5" borderId="5" xfId="0" applyFill="1" applyBorder="1"/>
    <xf numFmtId="0" fontId="1" fillId="5" borderId="6" xfId="0" applyFont="1" applyFill="1" applyBorder="1" applyAlignment="1">
      <alignment horizontal="center"/>
    </xf>
    <xf numFmtId="0" fontId="1" fillId="5" borderId="8" xfId="0" applyFont="1" applyFill="1" applyBorder="1" applyAlignment="1">
      <alignment horizontal="center"/>
    </xf>
    <xf numFmtId="0" fontId="0" fillId="6" borderId="5" xfId="0" applyFill="1" applyBorder="1"/>
    <xf numFmtId="1" fontId="1" fillId="5" borderId="7" xfId="0" applyNumberFormat="1" applyFont="1" applyFill="1" applyBorder="1" applyAlignment="1">
      <alignment horizontal="center"/>
    </xf>
    <xf numFmtId="1" fontId="1" fillId="5" borderId="8" xfId="0" applyNumberFormat="1" applyFont="1" applyFill="1" applyBorder="1" applyAlignment="1">
      <alignment horizontal="center"/>
    </xf>
    <xf numFmtId="0" fontId="0" fillId="0" borderId="6" xfId="0" applyBorder="1" applyAlignment="1"/>
    <xf numFmtId="0" fontId="0" fillId="0" borderId="7" xfId="0" applyBorder="1" applyAlignment="1"/>
    <xf numFmtId="0" fontId="0" fillId="0" borderId="8" xfId="0" applyBorder="1" applyAlignment="1"/>
    <xf numFmtId="0" fontId="0" fillId="0" borderId="5" xfId="0" applyBorder="1" applyAlignment="1">
      <alignment wrapText="1"/>
    </xf>
    <xf numFmtId="0" fontId="0" fillId="0" borderId="9" xfId="0" applyBorder="1" applyAlignment="1">
      <alignment wrapText="1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1" fontId="1" fillId="0" borderId="12" xfId="0" applyNumberFormat="1" applyFont="1" applyBorder="1" applyAlignment="1">
      <alignment horizontal="center"/>
    </xf>
    <xf numFmtId="1" fontId="1" fillId="0" borderId="11" xfId="0" applyNumberFormat="1" applyFont="1" applyBorder="1" applyAlignment="1">
      <alignment horizontal="center"/>
    </xf>
    <xf numFmtId="0" fontId="1" fillId="0" borderId="0" xfId="0" applyFont="1"/>
    <xf numFmtId="0" fontId="0" fillId="0" borderId="13" xfId="0" applyBorder="1" applyAlignment="1">
      <alignment wrapText="1"/>
    </xf>
    <xf numFmtId="0" fontId="0" fillId="0" borderId="14" xfId="0" applyBorder="1"/>
    <xf numFmtId="1" fontId="0" fillId="0" borderId="14" xfId="0" applyNumberFormat="1" applyBorder="1"/>
    <xf numFmtId="1" fontId="0" fillId="0" borderId="15" xfId="0" applyNumberFormat="1" applyBorder="1"/>
    <xf numFmtId="0" fontId="0" fillId="0" borderId="16" xfId="0" applyBorder="1"/>
    <xf numFmtId="0" fontId="0" fillId="0" borderId="0" xfId="0" applyAlignment="1">
      <alignment wrapText="1"/>
    </xf>
    <xf numFmtId="0" fontId="5" fillId="0" borderId="0" xfId="0" applyFont="1"/>
    <xf numFmtId="0" fontId="0" fillId="3" borderId="5" xfId="0" applyFill="1" applyBorder="1"/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40"/>
  <sheetViews>
    <sheetView tabSelected="1" workbookViewId="0">
      <selection activeCell="G32" sqref="G32"/>
    </sheetView>
  </sheetViews>
  <sheetFormatPr defaultRowHeight="15" x14ac:dyDescent="0.25"/>
  <cols>
    <col min="1" max="1" width="35.42578125" customWidth="1"/>
    <col min="2" max="2" width="9.85546875" customWidth="1"/>
    <col min="3" max="3" width="10.28515625" customWidth="1"/>
    <col min="4" max="4" width="9.7109375" customWidth="1"/>
    <col min="5" max="6" width="9" customWidth="1"/>
    <col min="7" max="8" width="10.7109375" customWidth="1"/>
    <col min="9" max="9" width="42.42578125" customWidth="1"/>
    <col min="11" max="12" width="9.140625" style="2"/>
  </cols>
  <sheetData>
    <row r="1" spans="1:14" x14ac:dyDescent="0.25">
      <c r="H1" s="1"/>
    </row>
    <row r="2" spans="1:14" x14ac:dyDescent="0.25">
      <c r="A2" t="s">
        <v>0</v>
      </c>
      <c r="B2" s="3"/>
      <c r="C2" s="3"/>
      <c r="D2" s="3"/>
      <c r="E2" s="3"/>
      <c r="F2" s="3"/>
      <c r="G2" s="3"/>
      <c r="H2" s="4"/>
      <c r="I2" t="s">
        <v>1</v>
      </c>
    </row>
    <row r="3" spans="1:14" x14ac:dyDescent="0.25">
      <c r="B3" s="3"/>
      <c r="C3" s="3"/>
      <c r="D3" s="3"/>
      <c r="E3" s="3"/>
      <c r="F3" s="3"/>
      <c r="G3" s="3"/>
      <c r="H3" s="4"/>
      <c r="I3" s="3"/>
    </row>
    <row r="4" spans="1:14" x14ac:dyDescent="0.25">
      <c r="A4" t="s">
        <v>2</v>
      </c>
      <c r="B4" s="5"/>
      <c r="C4" s="5"/>
      <c r="D4" s="5"/>
      <c r="E4" s="5"/>
      <c r="F4" s="5"/>
      <c r="G4" s="5"/>
      <c r="H4" s="6"/>
      <c r="I4" t="s">
        <v>2</v>
      </c>
    </row>
    <row r="5" spans="1:14" ht="18.75" x14ac:dyDescent="0.3">
      <c r="A5" s="7" t="s">
        <v>3</v>
      </c>
      <c r="H5" s="1"/>
      <c r="I5" s="7" t="s">
        <v>3</v>
      </c>
    </row>
    <row r="6" spans="1:14" ht="18.75" x14ac:dyDescent="0.3">
      <c r="A6" s="7"/>
      <c r="H6" s="1"/>
      <c r="I6" s="7"/>
    </row>
    <row r="7" spans="1:14" ht="19.5" thickBot="1" x14ac:dyDescent="0.35">
      <c r="A7" s="7" t="s">
        <v>4</v>
      </c>
      <c r="G7" t="s">
        <v>5</v>
      </c>
      <c r="H7" s="1"/>
      <c r="I7" s="7" t="s">
        <v>6</v>
      </c>
      <c r="L7" s="2" t="s">
        <v>5</v>
      </c>
    </row>
    <row r="8" spans="1:14" x14ac:dyDescent="0.25">
      <c r="A8" s="8"/>
      <c r="B8" s="9" t="s">
        <v>7</v>
      </c>
      <c r="C8" s="9" t="s">
        <v>8</v>
      </c>
      <c r="D8" s="9" t="s">
        <v>9</v>
      </c>
      <c r="E8" s="9" t="s">
        <v>10</v>
      </c>
      <c r="F8" s="10" t="s">
        <v>11</v>
      </c>
      <c r="G8" s="11" t="s">
        <v>12</v>
      </c>
      <c r="H8" s="12"/>
      <c r="I8" s="8"/>
      <c r="J8" s="9">
        <v>2023</v>
      </c>
      <c r="K8" s="13">
        <v>2024</v>
      </c>
      <c r="L8" s="13">
        <v>2025</v>
      </c>
      <c r="M8" s="11">
        <v>2026</v>
      </c>
      <c r="N8" s="1"/>
    </row>
    <row r="9" spans="1:14" x14ac:dyDescent="0.25">
      <c r="A9" s="14" t="s">
        <v>13</v>
      </c>
      <c r="B9" s="15"/>
      <c r="C9" s="15"/>
      <c r="D9" s="16"/>
      <c r="E9" s="16"/>
      <c r="F9" s="16"/>
      <c r="G9" s="17"/>
      <c r="H9" s="18"/>
      <c r="I9" s="14" t="s">
        <v>13</v>
      </c>
      <c r="J9" s="15"/>
      <c r="K9" s="19"/>
      <c r="L9" s="19"/>
      <c r="M9" s="20"/>
    </row>
    <row r="10" spans="1:14" x14ac:dyDescent="0.25">
      <c r="A10" s="67" t="s">
        <v>14</v>
      </c>
      <c r="B10" s="38">
        <v>420</v>
      </c>
      <c r="C10" s="38">
        <v>40</v>
      </c>
      <c r="D10" s="36">
        <v>144</v>
      </c>
      <c r="E10" s="36">
        <v>23</v>
      </c>
      <c r="F10" s="26">
        <v>0</v>
      </c>
      <c r="G10" s="17">
        <f>SUM(B10+C10+D10+E10)</f>
        <v>627</v>
      </c>
      <c r="H10" s="18"/>
      <c r="I10" s="21" t="s">
        <v>14</v>
      </c>
      <c r="J10" s="22">
        <v>627</v>
      </c>
      <c r="K10" s="23">
        <f>PRODUCT(J10,1.1)</f>
        <v>689.7</v>
      </c>
      <c r="L10" s="23">
        <f>PRODUCT(K10,1.1)</f>
        <v>758.67000000000007</v>
      </c>
      <c r="M10" s="24">
        <f>PRODUCT(L10,1.1)</f>
        <v>834.53700000000015</v>
      </c>
      <c r="N10" t="s">
        <v>15</v>
      </c>
    </row>
    <row r="11" spans="1:14" x14ac:dyDescent="0.25">
      <c r="A11" s="67" t="s">
        <v>16</v>
      </c>
      <c r="B11" s="22">
        <v>4544</v>
      </c>
      <c r="C11" s="22">
        <v>1042</v>
      </c>
      <c r="D11" s="26">
        <v>212</v>
      </c>
      <c r="E11" s="26">
        <v>72</v>
      </c>
      <c r="F11" s="26">
        <v>24</v>
      </c>
      <c r="G11" s="17">
        <f>SUM(B11+C11+D11+E11+F11)</f>
        <v>5894</v>
      </c>
      <c r="H11" s="18"/>
      <c r="I11" s="21" t="s">
        <v>17</v>
      </c>
      <c r="J11" s="22">
        <v>5894</v>
      </c>
      <c r="K11" s="23">
        <v>5894</v>
      </c>
      <c r="L11" s="23">
        <v>5894</v>
      </c>
      <c r="M11" s="24">
        <v>5894</v>
      </c>
      <c r="N11" t="s">
        <v>18</v>
      </c>
    </row>
    <row r="12" spans="1:14" x14ac:dyDescent="0.25">
      <c r="A12" s="67" t="s">
        <v>19</v>
      </c>
      <c r="B12" s="22">
        <v>210</v>
      </c>
      <c r="C12" s="22">
        <v>50</v>
      </c>
      <c r="D12" s="26">
        <v>323</v>
      </c>
      <c r="E12" s="26">
        <v>20</v>
      </c>
      <c r="F12" s="26">
        <v>0</v>
      </c>
      <c r="G12" s="17">
        <f>SUM(B12+C12+D12+E12+F12)</f>
        <v>603</v>
      </c>
      <c r="H12" s="18"/>
      <c r="I12" s="21" t="s">
        <v>19</v>
      </c>
      <c r="J12" s="22">
        <v>603</v>
      </c>
      <c r="K12" s="23">
        <f>PRODUCT(J12,1.2)</f>
        <v>723.6</v>
      </c>
      <c r="L12" s="23">
        <f>PRODUCT(K12,1.2)</f>
        <v>868.32</v>
      </c>
      <c r="M12" s="24">
        <f>PRODUCT(L12,1.2)</f>
        <v>1041.9839999999999</v>
      </c>
      <c r="N12" s="25" t="s">
        <v>20</v>
      </c>
    </row>
    <row r="13" spans="1:14" x14ac:dyDescent="0.25">
      <c r="A13" s="67" t="s">
        <v>21</v>
      </c>
      <c r="B13" s="22">
        <v>630</v>
      </c>
      <c r="C13" s="22">
        <v>50</v>
      </c>
      <c r="D13" s="26">
        <v>65</v>
      </c>
      <c r="E13" s="26">
        <v>20</v>
      </c>
      <c r="F13" s="26">
        <v>45</v>
      </c>
      <c r="G13" s="17">
        <f t="shared" ref="G13:G19" si="0">SUM(B13+C13+D13+E13)</f>
        <v>765</v>
      </c>
      <c r="H13" s="18"/>
      <c r="I13" s="21" t="s">
        <v>21</v>
      </c>
      <c r="J13" s="22">
        <v>765</v>
      </c>
      <c r="K13" s="23">
        <f>PRODUCT(J13,1.1)</f>
        <v>841.50000000000011</v>
      </c>
      <c r="L13" s="23">
        <f>PRODUCT(K13,1.1)</f>
        <v>925.6500000000002</v>
      </c>
      <c r="M13" s="24">
        <f>PRODUCT(L13,1.1)</f>
        <v>1018.2150000000003</v>
      </c>
      <c r="N13" t="s">
        <v>15</v>
      </c>
    </row>
    <row r="14" spans="1:14" x14ac:dyDescent="0.25">
      <c r="A14" s="67" t="s">
        <v>22</v>
      </c>
      <c r="B14" s="22">
        <v>4181</v>
      </c>
      <c r="C14" s="22">
        <v>491</v>
      </c>
      <c r="D14" s="26">
        <v>160</v>
      </c>
      <c r="E14" s="26">
        <v>155</v>
      </c>
      <c r="F14" s="26">
        <v>0</v>
      </c>
      <c r="G14" s="17">
        <f t="shared" si="0"/>
        <v>4987</v>
      </c>
      <c r="H14" s="18"/>
      <c r="I14" s="21" t="s">
        <v>22</v>
      </c>
      <c r="J14" s="22">
        <v>4987</v>
      </c>
      <c r="K14" s="23">
        <f>PRODUCT(J14,1.05)</f>
        <v>5236.3500000000004</v>
      </c>
      <c r="L14" s="23">
        <f>PRODUCT(K14,1.05)</f>
        <v>5498.1675000000005</v>
      </c>
      <c r="M14" s="24">
        <f>PRODUCT(L14,1.05)</f>
        <v>5773.0758750000005</v>
      </c>
      <c r="N14" t="s">
        <v>23</v>
      </c>
    </row>
    <row r="15" spans="1:14" x14ac:dyDescent="0.25">
      <c r="A15" s="67" t="s">
        <v>24</v>
      </c>
      <c r="B15" s="22">
        <v>1194</v>
      </c>
      <c r="C15" s="22">
        <v>172</v>
      </c>
      <c r="D15" s="26">
        <v>0</v>
      </c>
      <c r="E15" s="26">
        <v>0</v>
      </c>
      <c r="F15" s="26">
        <v>0</v>
      </c>
      <c r="G15" s="17">
        <f t="shared" si="0"/>
        <v>1366</v>
      </c>
      <c r="H15" s="18"/>
      <c r="I15" s="21" t="s">
        <v>24</v>
      </c>
      <c r="J15" s="22">
        <v>1366</v>
      </c>
      <c r="K15" s="23">
        <v>1410</v>
      </c>
      <c r="L15" s="23">
        <v>1470</v>
      </c>
      <c r="M15" s="24">
        <v>1490</v>
      </c>
    </row>
    <row r="16" spans="1:14" x14ac:dyDescent="0.25">
      <c r="A16" s="21" t="s">
        <v>25</v>
      </c>
      <c r="B16" s="22">
        <v>20</v>
      </c>
      <c r="C16" s="22">
        <v>2</v>
      </c>
      <c r="D16" s="16">
        <v>0</v>
      </c>
      <c r="E16" s="16">
        <v>0</v>
      </c>
      <c r="F16" s="16">
        <v>0</v>
      </c>
      <c r="G16" s="17">
        <v>20</v>
      </c>
      <c r="H16" s="18"/>
      <c r="I16" s="21" t="s">
        <v>25</v>
      </c>
      <c r="J16" s="22">
        <v>20</v>
      </c>
      <c r="K16" s="23">
        <v>21</v>
      </c>
      <c r="L16" s="23">
        <v>22</v>
      </c>
      <c r="M16" s="24">
        <v>23</v>
      </c>
    </row>
    <row r="17" spans="1:14" x14ac:dyDescent="0.25">
      <c r="A17" s="21" t="s">
        <v>26</v>
      </c>
      <c r="B17" s="22">
        <v>255</v>
      </c>
      <c r="C17" s="22">
        <v>24</v>
      </c>
      <c r="D17" s="16">
        <v>0</v>
      </c>
      <c r="E17" s="16">
        <v>0</v>
      </c>
      <c r="F17" s="16">
        <v>0</v>
      </c>
      <c r="G17" s="17">
        <f t="shared" si="0"/>
        <v>279</v>
      </c>
      <c r="H17" s="18"/>
      <c r="I17" s="21" t="s">
        <v>26</v>
      </c>
      <c r="J17" s="22">
        <v>279</v>
      </c>
      <c r="K17" s="23">
        <f>PRODUCT(J17,1.05)</f>
        <v>292.95</v>
      </c>
      <c r="L17" s="23">
        <f>PRODUCT(K17,1.05)</f>
        <v>307.59750000000003</v>
      </c>
      <c r="M17" s="24">
        <v>217</v>
      </c>
    </row>
    <row r="18" spans="1:14" x14ac:dyDescent="0.25">
      <c r="A18" s="21" t="s">
        <v>27</v>
      </c>
      <c r="B18" s="22">
        <v>1832</v>
      </c>
      <c r="C18" s="22">
        <v>377</v>
      </c>
      <c r="D18" s="26">
        <v>64</v>
      </c>
      <c r="E18" s="26">
        <v>75</v>
      </c>
      <c r="F18" s="26">
        <v>54</v>
      </c>
      <c r="G18" s="17">
        <f t="shared" si="0"/>
        <v>2348</v>
      </c>
      <c r="H18" s="18"/>
      <c r="I18" s="21" t="s">
        <v>27</v>
      </c>
      <c r="J18" s="22">
        <v>2348</v>
      </c>
      <c r="K18" s="23">
        <v>2150</v>
      </c>
      <c r="L18" s="23">
        <v>2200</v>
      </c>
      <c r="M18" s="24">
        <v>2250</v>
      </c>
    </row>
    <row r="19" spans="1:14" x14ac:dyDescent="0.25">
      <c r="A19" s="21" t="s">
        <v>28</v>
      </c>
      <c r="B19" s="22">
        <v>20</v>
      </c>
      <c r="C19" s="22">
        <v>0</v>
      </c>
      <c r="D19" s="26">
        <v>0</v>
      </c>
      <c r="E19" s="26">
        <v>0</v>
      </c>
      <c r="F19" s="26">
        <v>0</v>
      </c>
      <c r="G19" s="17">
        <f t="shared" si="0"/>
        <v>20</v>
      </c>
      <c r="H19" s="18"/>
      <c r="I19" s="21" t="s">
        <v>28</v>
      </c>
      <c r="J19" s="22">
        <v>20</v>
      </c>
      <c r="K19" s="23">
        <v>110</v>
      </c>
      <c r="L19" s="23">
        <v>121</v>
      </c>
      <c r="M19" s="24">
        <v>133</v>
      </c>
    </row>
    <row r="20" spans="1:14" x14ac:dyDescent="0.25">
      <c r="A20" s="27" t="s">
        <v>29</v>
      </c>
      <c r="B20" s="28">
        <f t="shared" ref="B20:G20" si="1">SUM(B10:B19)</f>
        <v>13306</v>
      </c>
      <c r="C20" s="28">
        <f t="shared" si="1"/>
        <v>2248</v>
      </c>
      <c r="D20" s="28">
        <f t="shared" si="1"/>
        <v>968</v>
      </c>
      <c r="E20" s="28">
        <f t="shared" si="1"/>
        <v>365</v>
      </c>
      <c r="F20" s="28">
        <f t="shared" si="1"/>
        <v>123</v>
      </c>
      <c r="G20" s="29">
        <f t="shared" si="1"/>
        <v>16909</v>
      </c>
      <c r="H20" s="18"/>
      <c r="I20" s="30" t="s">
        <v>29</v>
      </c>
      <c r="J20" s="31">
        <f>SUM(J10:J19)</f>
        <v>16909</v>
      </c>
      <c r="K20" s="32">
        <f>SUM(K10:K19)</f>
        <v>17369.100000000002</v>
      </c>
      <c r="L20" s="32">
        <f>SUM(L10:L19)</f>
        <v>18065.404999999999</v>
      </c>
      <c r="M20" s="33">
        <f>SUM(M10:M19)</f>
        <v>18674.811874999999</v>
      </c>
    </row>
    <row r="21" spans="1:14" x14ac:dyDescent="0.25">
      <c r="A21" s="14" t="s">
        <v>30</v>
      </c>
      <c r="B21" s="15"/>
      <c r="C21" s="15"/>
      <c r="D21" s="16"/>
      <c r="E21" s="16"/>
      <c r="F21" s="16"/>
      <c r="G21" s="17">
        <f>SUM(B21+C21+D21+E21)</f>
        <v>0</v>
      </c>
      <c r="H21" s="18"/>
      <c r="I21" s="14" t="s">
        <v>30</v>
      </c>
      <c r="J21" s="22"/>
      <c r="K21" s="23"/>
      <c r="L21" s="23"/>
      <c r="M21" s="34"/>
    </row>
    <row r="22" spans="1:14" x14ac:dyDescent="0.25">
      <c r="A22" s="35" t="s">
        <v>31</v>
      </c>
      <c r="B22" s="38">
        <v>4150</v>
      </c>
      <c r="C22" s="38">
        <v>390</v>
      </c>
      <c r="D22" s="36">
        <v>0</v>
      </c>
      <c r="E22" s="36">
        <v>250</v>
      </c>
      <c r="F22" s="36">
        <v>0</v>
      </c>
      <c r="G22" s="37">
        <f>SUM(B22+C22+D22+E22)</f>
        <v>4790</v>
      </c>
      <c r="H22" s="18"/>
      <c r="I22" s="21" t="s">
        <v>32</v>
      </c>
      <c r="J22" s="22">
        <v>4790</v>
      </c>
      <c r="K22" s="23">
        <f t="shared" ref="K22:M24" si="2">PRODUCT(J22,1.05)</f>
        <v>5029.5</v>
      </c>
      <c r="L22" s="23">
        <f t="shared" si="2"/>
        <v>5280.9750000000004</v>
      </c>
      <c r="M22" s="24">
        <f t="shared" si="2"/>
        <v>5545.0237500000003</v>
      </c>
      <c r="N22" t="s">
        <v>23</v>
      </c>
    </row>
    <row r="23" spans="1:14" x14ac:dyDescent="0.25">
      <c r="A23" s="35" t="s">
        <v>33</v>
      </c>
      <c r="B23" s="38">
        <v>254</v>
      </c>
      <c r="C23" s="38">
        <v>260</v>
      </c>
      <c r="D23" s="36">
        <v>0</v>
      </c>
      <c r="E23" s="36">
        <v>40</v>
      </c>
      <c r="F23" s="36">
        <v>0</v>
      </c>
      <c r="G23" s="37">
        <f>SUM(B23+C23+D23+E23)</f>
        <v>554</v>
      </c>
      <c r="H23" s="18"/>
      <c r="I23" s="21" t="s">
        <v>34</v>
      </c>
      <c r="J23" s="22">
        <v>554</v>
      </c>
      <c r="K23" s="23">
        <f t="shared" si="2"/>
        <v>581.70000000000005</v>
      </c>
      <c r="L23" s="23">
        <f t="shared" si="2"/>
        <v>610.78500000000008</v>
      </c>
      <c r="M23" s="24">
        <f t="shared" si="2"/>
        <v>641.32425000000012</v>
      </c>
      <c r="N23" t="s">
        <v>23</v>
      </c>
    </row>
    <row r="24" spans="1:14" x14ac:dyDescent="0.25">
      <c r="A24" s="35" t="s">
        <v>35</v>
      </c>
      <c r="B24" s="38">
        <v>1700</v>
      </c>
      <c r="C24" s="38">
        <v>840</v>
      </c>
      <c r="D24" s="36">
        <v>40</v>
      </c>
      <c r="E24" s="36">
        <v>42</v>
      </c>
      <c r="F24" s="36">
        <v>0</v>
      </c>
      <c r="G24" s="37">
        <f>SUM(B24+C24+D24+E24)</f>
        <v>2622</v>
      </c>
      <c r="H24" s="18"/>
      <c r="I24" s="21" t="s">
        <v>36</v>
      </c>
      <c r="J24" s="22">
        <v>2622</v>
      </c>
      <c r="K24" s="23">
        <f t="shared" si="2"/>
        <v>2753.1</v>
      </c>
      <c r="L24" s="23">
        <f t="shared" si="2"/>
        <v>2890.7550000000001</v>
      </c>
      <c r="M24" s="24">
        <f t="shared" si="2"/>
        <v>3035.2927500000001</v>
      </c>
      <c r="N24" t="s">
        <v>23</v>
      </c>
    </row>
    <row r="25" spans="1:14" x14ac:dyDescent="0.25">
      <c r="A25" s="35" t="s">
        <v>37</v>
      </c>
      <c r="B25" s="38">
        <v>201</v>
      </c>
      <c r="C25" s="38">
        <v>0</v>
      </c>
      <c r="D25" s="36">
        <v>0</v>
      </c>
      <c r="E25" s="36">
        <v>0</v>
      </c>
      <c r="F25" s="36">
        <v>0</v>
      </c>
      <c r="G25" s="37">
        <f>SUM(B25+C25+D25+E25)</f>
        <v>201</v>
      </c>
      <c r="H25" s="18"/>
      <c r="I25" s="39" t="s">
        <v>38</v>
      </c>
      <c r="J25" s="22">
        <v>201</v>
      </c>
      <c r="K25" s="23">
        <v>201</v>
      </c>
      <c r="L25" s="23">
        <v>201</v>
      </c>
      <c r="M25" s="40">
        <v>201</v>
      </c>
    </row>
    <row r="26" spans="1:14" x14ac:dyDescent="0.25">
      <c r="A26" s="27" t="s">
        <v>39</v>
      </c>
      <c r="B26" s="28">
        <f>SUM(B22:B25)</f>
        <v>6305</v>
      </c>
      <c r="C26" s="28">
        <f>SUM(C22:C25)</f>
        <v>1490</v>
      </c>
      <c r="D26" s="28">
        <f>SUM(D22:D25)</f>
        <v>40</v>
      </c>
      <c r="E26" s="28">
        <f>SUM(E22:E25)</f>
        <v>332</v>
      </c>
      <c r="F26" s="28">
        <v>0</v>
      </c>
      <c r="G26" s="29">
        <f>SUM(G22:G25)</f>
        <v>8167</v>
      </c>
      <c r="H26" s="18"/>
      <c r="I26" s="30" t="s">
        <v>39</v>
      </c>
      <c r="J26" s="31">
        <f>SUM(J22:J25)</f>
        <v>8167</v>
      </c>
      <c r="K26" s="32">
        <f>SUM(K22:K25)</f>
        <v>8565.2999999999993</v>
      </c>
      <c r="L26" s="32">
        <f>SUM(L22:L25)</f>
        <v>8983.5149999999994</v>
      </c>
      <c r="M26" s="33">
        <f>SUM(M22:M25)</f>
        <v>9422.6407500000005</v>
      </c>
    </row>
    <row r="27" spans="1:14" x14ac:dyDescent="0.25">
      <c r="A27" s="21"/>
      <c r="B27" s="15"/>
      <c r="C27" s="15"/>
      <c r="D27" s="16"/>
      <c r="E27" s="16"/>
      <c r="F27" s="16"/>
      <c r="G27" s="17"/>
      <c r="H27" s="18"/>
      <c r="I27" s="21"/>
      <c r="J27" s="41"/>
      <c r="K27" s="42"/>
      <c r="L27" s="42"/>
      <c r="M27" s="43"/>
    </row>
    <row r="28" spans="1:14" x14ac:dyDescent="0.25">
      <c r="A28" s="44" t="s">
        <v>40</v>
      </c>
      <c r="B28" s="45">
        <f>B26-B20</f>
        <v>-7001</v>
      </c>
      <c r="C28" s="45">
        <f t="shared" ref="C28:G28" si="3">C26-C20</f>
        <v>-758</v>
      </c>
      <c r="D28" s="45">
        <f>D26-D20</f>
        <v>-928</v>
      </c>
      <c r="E28" s="45">
        <f>E26-E20</f>
        <v>-33</v>
      </c>
      <c r="F28" s="45">
        <f>F26-F20</f>
        <v>-123</v>
      </c>
      <c r="G28" s="46">
        <f t="shared" si="3"/>
        <v>-8742</v>
      </c>
      <c r="H28" s="18"/>
      <c r="I28" s="47" t="s">
        <v>40</v>
      </c>
      <c r="J28" s="45">
        <f t="shared" ref="J28:M28" si="4">J26-J20</f>
        <v>-8742</v>
      </c>
      <c r="K28" s="48">
        <f t="shared" si="4"/>
        <v>-8803.8000000000029</v>
      </c>
      <c r="L28" s="48">
        <f t="shared" si="4"/>
        <v>-9081.89</v>
      </c>
      <c r="M28" s="49">
        <f t="shared" si="4"/>
        <v>-9252.1711249999989</v>
      </c>
    </row>
    <row r="29" spans="1:14" x14ac:dyDescent="0.25">
      <c r="A29" s="21"/>
      <c r="B29" s="50"/>
      <c r="C29" s="50"/>
      <c r="D29" s="51"/>
      <c r="E29" s="51"/>
      <c r="F29" s="51"/>
      <c r="G29" s="52"/>
      <c r="H29" s="18"/>
      <c r="I29" s="21"/>
      <c r="J29" s="41"/>
      <c r="K29" s="42"/>
      <c r="L29" s="42"/>
      <c r="M29" s="43"/>
    </row>
    <row r="30" spans="1:14" x14ac:dyDescent="0.25">
      <c r="A30" s="21" t="s">
        <v>41</v>
      </c>
      <c r="B30" s="50"/>
      <c r="C30" s="50"/>
      <c r="D30" s="51"/>
      <c r="E30" s="51"/>
      <c r="F30" s="51"/>
      <c r="G30" s="52"/>
      <c r="H30" s="18"/>
      <c r="I30" s="21" t="s">
        <v>41</v>
      </c>
      <c r="J30" s="41"/>
      <c r="K30" s="42"/>
      <c r="L30" s="42"/>
      <c r="M30" s="43"/>
    </row>
    <row r="31" spans="1:14" x14ac:dyDescent="0.25">
      <c r="A31" s="53" t="s">
        <v>42</v>
      </c>
      <c r="B31" s="50">
        <v>0</v>
      </c>
      <c r="C31" s="50">
        <v>0</v>
      </c>
      <c r="D31" s="51">
        <v>0</v>
      </c>
      <c r="E31" s="51">
        <v>0</v>
      </c>
      <c r="F31" s="51"/>
      <c r="G31" s="52">
        <v>0</v>
      </c>
      <c r="H31" s="18"/>
      <c r="I31" s="53" t="s">
        <v>42</v>
      </c>
      <c r="J31" s="41">
        <v>0</v>
      </c>
      <c r="K31" s="42">
        <v>0</v>
      </c>
      <c r="L31" s="42">
        <v>0</v>
      </c>
      <c r="M31" s="43">
        <v>0</v>
      </c>
    </row>
    <row r="32" spans="1:14" ht="15.75" thickBot="1" x14ac:dyDescent="0.3">
      <c r="A32" s="54" t="s">
        <v>43</v>
      </c>
      <c r="B32" s="55">
        <f t="shared" ref="B32:G32" si="5">SUM(B28)</f>
        <v>-7001</v>
      </c>
      <c r="C32" s="55">
        <f t="shared" si="5"/>
        <v>-758</v>
      </c>
      <c r="D32" s="55">
        <f t="shared" si="5"/>
        <v>-928</v>
      </c>
      <c r="E32" s="55">
        <f t="shared" si="5"/>
        <v>-33</v>
      </c>
      <c r="F32" s="55">
        <f t="shared" si="5"/>
        <v>-123</v>
      </c>
      <c r="G32" s="56">
        <f t="shared" si="5"/>
        <v>-8742</v>
      </c>
      <c r="H32" s="18"/>
      <c r="I32" s="54" t="s">
        <v>43</v>
      </c>
      <c r="J32" s="55">
        <f>SUM(J28)</f>
        <v>-8742</v>
      </c>
      <c r="K32" s="57">
        <f>SUM(K28)</f>
        <v>-8803.8000000000029</v>
      </c>
      <c r="L32" s="57">
        <f>SUM(L28)</f>
        <v>-9081.89</v>
      </c>
      <c r="M32" s="58">
        <f>SUM(M28)</f>
        <v>-9252.1711249999989</v>
      </c>
    </row>
    <row r="33" spans="1:13" ht="15.75" thickBot="1" x14ac:dyDescent="0.3"/>
    <row r="34" spans="1:13" ht="45.75" thickBot="1" x14ac:dyDescent="0.3">
      <c r="A34" s="59" t="s">
        <v>44</v>
      </c>
      <c r="I34" s="60" t="s">
        <v>45</v>
      </c>
      <c r="J34" s="61"/>
      <c r="K34" s="62"/>
      <c r="L34" s="63"/>
      <c r="M34" s="64"/>
    </row>
    <row r="35" spans="1:13" x14ac:dyDescent="0.25">
      <c r="A35" s="59" t="s">
        <v>46</v>
      </c>
      <c r="I35" s="65"/>
    </row>
    <row r="36" spans="1:13" x14ac:dyDescent="0.25">
      <c r="A36" s="59" t="s">
        <v>47</v>
      </c>
      <c r="I36" s="65"/>
    </row>
    <row r="37" spans="1:13" x14ac:dyDescent="0.25">
      <c r="A37" s="59" t="s">
        <v>48</v>
      </c>
      <c r="I37" s="65"/>
    </row>
    <row r="39" spans="1:13" x14ac:dyDescent="0.25">
      <c r="A39" t="s">
        <v>49</v>
      </c>
    </row>
    <row r="40" spans="1:13" x14ac:dyDescent="0.25">
      <c r="A40" s="66"/>
    </row>
  </sheetData>
  <pageMargins left="0.7" right="0.7" top="0.78740157499999996" bottom="0.78740157499999996" header="0.3" footer="0.3"/>
  <pageSetup paperSize="9" orientation="landscape" r:id="rId1"/>
  <ignoredErrors>
    <ignoredError sqref="G20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2023-26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spozam</dc:creator>
  <cp:lastModifiedBy>Jana Fabigová</cp:lastModifiedBy>
  <dcterms:created xsi:type="dcterms:W3CDTF">2022-11-24T12:58:35Z</dcterms:created>
  <dcterms:modified xsi:type="dcterms:W3CDTF">2023-02-07T12:07:30Z</dcterms:modified>
</cp:coreProperties>
</file>