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DataOdboru\financni\Rozpočet\2023\"/>
    </mc:Choice>
  </mc:AlternateContent>
  <bookViews>
    <workbookView xWindow="0" yWindow="0" windowWidth="16380" windowHeight="8190" tabRatio="648"/>
  </bookViews>
  <sheets>
    <sheet name="Celkem" sheetId="1" r:id="rId1"/>
  </sheets>
  <calcPr calcId="152511"/>
</workbook>
</file>

<file path=xl/calcChain.xml><?xml version="1.0" encoding="utf-8"?>
<calcChain xmlns="http://schemas.openxmlformats.org/spreadsheetml/2006/main">
  <c r="H53" i="1" l="1"/>
  <c r="H59" i="1"/>
  <c r="H42" i="1"/>
  <c r="H61" i="1"/>
  <c r="H52" i="1"/>
  <c r="H47" i="1"/>
  <c r="I74" i="1"/>
  <c r="I67" i="1"/>
  <c r="I66" i="1"/>
  <c r="I65" i="1"/>
  <c r="I64" i="1"/>
  <c r="I63" i="1"/>
  <c r="I62" i="1"/>
  <c r="I61" i="1"/>
  <c r="I60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H68" i="1"/>
  <c r="H60" i="1"/>
  <c r="H65" i="1"/>
  <c r="H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6" i="1"/>
  <c r="I23" i="1"/>
  <c r="I7" i="1"/>
  <c r="I6" i="1"/>
  <c r="I40" i="1"/>
  <c r="G52" i="1"/>
  <c r="G65" i="1"/>
  <c r="G53" i="1"/>
  <c r="G59" i="1"/>
  <c r="G61" i="1"/>
  <c r="G60" i="1"/>
  <c r="G42" i="1"/>
  <c r="G43" i="1"/>
  <c r="G67" i="1"/>
  <c r="G62" i="1"/>
  <c r="G40" i="1"/>
  <c r="E29" i="1"/>
  <c r="G19" i="1"/>
  <c r="G18" i="1"/>
  <c r="G13" i="1"/>
  <c r="G8" i="1"/>
  <c r="F40" i="1"/>
  <c r="E40" i="1"/>
  <c r="G69" i="1"/>
  <c r="G70" i="1"/>
  <c r="H69" i="1"/>
  <c r="I59" i="1"/>
  <c r="I69" i="1"/>
  <c r="I70" i="1"/>
</calcChain>
</file>

<file path=xl/comments1.xml><?xml version="1.0" encoding="utf-8"?>
<comments xmlns="http://schemas.openxmlformats.org/spreadsheetml/2006/main">
  <authors>
    <author>Jana Fabigová</author>
  </authors>
  <commentList>
    <comment ref="H16" authorId="0" shapeId="0">
      <text>
        <r>
          <rPr>
            <sz val="9"/>
            <color indexed="81"/>
            <rFont val="Tahoma"/>
            <family val="2"/>
            <charset val="238"/>
          </rPr>
          <t>Nedočerpaná dotace z roku 2022, vrácená PO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Akce realizované v předchozím roce, uvolněny po vyúčtování
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38"/>
          </rPr>
          <t xml:space="preserve">ÚP podporuje 2 pracovní místa od 1-10/2023, zařazené v Městských službách
</t>
        </r>
      </text>
    </comment>
    <comment ref="H32" authorId="0" shapeId="0">
      <text>
        <r>
          <rPr>
            <sz val="9"/>
            <color indexed="81"/>
            <rFont val="Tahoma"/>
            <family val="2"/>
            <charset val="238"/>
          </rPr>
          <t>Nedočerpané dotace z předchozích let</t>
        </r>
      </text>
    </comment>
    <comment ref="H37" authorId="0" shapeId="0">
      <text>
        <r>
          <rPr>
            <sz val="9"/>
            <color indexed="81"/>
            <rFont val="Tahoma"/>
            <family val="2"/>
            <charset val="238"/>
          </rPr>
          <t xml:space="preserve">Dotace z MŠMT z operačního programu Jan Amos Komenský v prioritě 2 
</t>
        </r>
      </text>
    </comment>
  </commentList>
</comments>
</file>

<file path=xl/sharedStrings.xml><?xml version="1.0" encoding="utf-8"?>
<sst xmlns="http://schemas.openxmlformats.org/spreadsheetml/2006/main" count="111" uniqueCount="99">
  <si>
    <t>Základní umělecké školy</t>
  </si>
  <si>
    <t>Sportovní zařízení v majetku obce</t>
  </si>
  <si>
    <t>Bezpečnost a veřejný pořádek</t>
  </si>
  <si>
    <t>Převod zůstatků z min.let</t>
  </si>
  <si>
    <t>Splátky úvěrů</t>
  </si>
  <si>
    <t>PŘÍJMY CELKEM</t>
  </si>
  <si>
    <t>VÝDAJE CELKEM</t>
  </si>
  <si>
    <t>Finanční operace</t>
  </si>
  <si>
    <t>ZŠ Komenského</t>
  </si>
  <si>
    <t>Mateřské školy</t>
  </si>
  <si>
    <t>Základní školy</t>
  </si>
  <si>
    <t>Využití volného času dětí a mládeže</t>
  </si>
  <si>
    <t>druhové třídění</t>
  </si>
  <si>
    <t>1xxx</t>
  </si>
  <si>
    <t>Daňové příjmy</t>
  </si>
  <si>
    <t>2xxx</t>
  </si>
  <si>
    <t>3xxx</t>
  </si>
  <si>
    <t>4xxx</t>
  </si>
  <si>
    <t>Nedaňové příjmy</t>
  </si>
  <si>
    <t>Kapitálové příjmy</t>
  </si>
  <si>
    <t>Přijaté transfery</t>
  </si>
  <si>
    <t>odvětvové třídění</t>
  </si>
  <si>
    <t>33xx</t>
  </si>
  <si>
    <t>34xx</t>
  </si>
  <si>
    <t>36xx</t>
  </si>
  <si>
    <t>37xx</t>
  </si>
  <si>
    <t>5xxx</t>
  </si>
  <si>
    <t>6xxx</t>
  </si>
  <si>
    <t>Průmyslová a ostatní odvětví hospodářství</t>
  </si>
  <si>
    <t>Kultura, církve a sdělovací prostředky</t>
  </si>
  <si>
    <t>Bydlení, komunální služby a územní rozvoj</t>
  </si>
  <si>
    <t>Ochrana životního prostředí</t>
  </si>
  <si>
    <t>Sociální věci a politika zaměstnanosti</t>
  </si>
  <si>
    <t>Bezpečnost a právní ochrana</t>
  </si>
  <si>
    <t>Všeobecná veřejná správa a služby</t>
  </si>
  <si>
    <t>Popis</t>
  </si>
  <si>
    <t>neinvestiční přijaté transfery ze SR v rámci SDV</t>
  </si>
  <si>
    <t>10xx</t>
  </si>
  <si>
    <t>22xx</t>
  </si>
  <si>
    <t>23xx</t>
  </si>
  <si>
    <t>43xx</t>
  </si>
  <si>
    <t>52xx</t>
  </si>
  <si>
    <t>53xx</t>
  </si>
  <si>
    <t>55xx</t>
  </si>
  <si>
    <t>61xx</t>
  </si>
  <si>
    <t>63xx</t>
  </si>
  <si>
    <t>Zemědělství, lesní hospodářství a rybářství</t>
  </si>
  <si>
    <t>Doprava</t>
  </si>
  <si>
    <t>Vodní hospodářství</t>
  </si>
  <si>
    <t>Sport a zájmováčinnost</t>
  </si>
  <si>
    <t>Sociální služby a pomoc a společné činnosti v sociálním zabezpečení a politice zaměstnanosti</t>
  </si>
  <si>
    <t>Civilní připravenost a krizové stavy</t>
  </si>
  <si>
    <t>Požární ochrana a integrovaný záchranný systém</t>
  </si>
  <si>
    <t>Státní moc, státní správa, územní samospráva a politické strany</t>
  </si>
  <si>
    <t>ZŚ Nádražní</t>
  </si>
  <si>
    <t>SPOZaM</t>
  </si>
  <si>
    <t>CVČ</t>
  </si>
  <si>
    <t>org.třídění RS - ORJ</t>
  </si>
  <si>
    <t>Dotace spolkům dle zákona č.250/2000 Sb.</t>
  </si>
  <si>
    <t>Fond korporátních dluhopisů</t>
  </si>
  <si>
    <t>mimo 5331</t>
  </si>
  <si>
    <t>SALDO PŘÍJMŮ A VÝDAJŮ</t>
  </si>
  <si>
    <t>FINANCOVÁNÍ</t>
  </si>
  <si>
    <t>Mateřská škola Na Sídlišti</t>
  </si>
  <si>
    <t>Mateřská škola Školní</t>
  </si>
  <si>
    <t>Základní škola Komenského</t>
  </si>
  <si>
    <t>Základní škola Nádražní</t>
  </si>
  <si>
    <t>tabulka č.1</t>
  </si>
  <si>
    <t>35xx</t>
  </si>
  <si>
    <t>Zdravotnictví</t>
  </si>
  <si>
    <t>212 MŠ Na Sídlišti</t>
  </si>
  <si>
    <t>214 MŚ Školní</t>
  </si>
  <si>
    <t>62xx</t>
  </si>
  <si>
    <t>Jiné veřejné služby a činnosti (humanitární pomoc)</t>
  </si>
  <si>
    <t>Prodej pozemků</t>
  </si>
  <si>
    <t>Prodej movitých věcí (traktory)</t>
  </si>
  <si>
    <t>Veřejnosprávní smlouvy</t>
  </si>
  <si>
    <t>64xx</t>
  </si>
  <si>
    <t>Ostatní činnosti</t>
  </si>
  <si>
    <t>Vratky poskytnutých nevyčerpaných dotací</t>
  </si>
  <si>
    <t>Očekávané plnění</t>
  </si>
  <si>
    <t>Schválený rozpočet 2022 (6.RO)</t>
  </si>
  <si>
    <t>Ostatní dotace</t>
  </si>
  <si>
    <t>ZŠ Nádražní -výdejna obědů</t>
  </si>
  <si>
    <t xml:space="preserve"> ZM 15.12.2022</t>
  </si>
  <si>
    <t>Schválený rozpočet 2023</t>
  </si>
  <si>
    <t>Celková bilance návrhu 1.rozpočtového opatření města Hustopeče na rok 2023 (v tis.Kč)</t>
  </si>
  <si>
    <t>změna</t>
  </si>
  <si>
    <t>Dot. z Vinařského fondu (akce roku 2022)</t>
  </si>
  <si>
    <t>Dotace z ÚP</t>
  </si>
  <si>
    <t>Úprava parkové zeleně kolem BD na ulici GP</t>
  </si>
  <si>
    <t>Automatizace a inovace - dočerpání dotace</t>
  </si>
  <si>
    <t>90002 CVČ rozvoj venkovního zázemí</t>
  </si>
  <si>
    <t>Revitalizace prvků USES III.</t>
  </si>
  <si>
    <t>90002 Dotace na ovocný sad</t>
  </si>
  <si>
    <t>Dotace pro ZŠ - průtoková</t>
  </si>
  <si>
    <t>CVČ vrácení dotace - Integrace cizinců</t>
  </si>
  <si>
    <t>Celková bilance schváleného 1.rozpočtového opatření města Hustopeče na rok 2023 (v tis.Kč)</t>
  </si>
  <si>
    <t>schválené 1.RO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</si>
</sst>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č_-;\-* #,##0.00\ _K_č_-;_-* \-??\ _K_č_-;_-@_-"/>
  </numFmts>
  <fonts count="47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Courier New"/>
      <family val="3"/>
      <charset val="238"/>
    </font>
    <font>
      <sz val="10"/>
      <name val="Courier New"/>
      <family val="1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7"/>
      <name val="Arial CE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b/>
      <i/>
      <sz val="7"/>
      <name val="Arial CE"/>
      <family val="2"/>
      <charset val="238"/>
    </font>
    <font>
      <sz val="9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8"/>
      <color theme="0"/>
      <name val="Arial CE"/>
      <charset val="238"/>
    </font>
    <font>
      <b/>
      <i/>
      <sz val="7"/>
      <color theme="0"/>
      <name val="Arial CE"/>
      <charset val="238"/>
    </font>
    <font>
      <b/>
      <i/>
      <sz val="10"/>
      <color theme="0"/>
      <name val="Arial CE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7"/>
      <color theme="0"/>
      <name val="Arial CE"/>
      <family val="2"/>
      <charset val="238"/>
    </font>
    <font>
      <b/>
      <sz val="7"/>
      <color theme="0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8"/>
      <color theme="0"/>
      <name val="Arial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0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21" borderId="5" applyNumberFormat="0" applyAlignment="0" applyProtection="0"/>
    <xf numFmtId="0" fontId="12" fillId="7" borderId="1" applyNumberFormat="0" applyAlignment="0" applyProtection="0"/>
    <xf numFmtId="0" fontId="5" fillId="21" borderId="5" applyNumberFormat="0" applyAlignment="0" applyProtection="0"/>
    <xf numFmtId="0" fontId="13" fillId="0" borderId="6" applyNumberFormat="0" applyFill="0" applyAlignment="0" applyProtection="0"/>
    <xf numFmtId="0" fontId="14" fillId="0" borderId="0"/>
    <xf numFmtId="0" fontId="15" fillId="0" borderId="0"/>
    <xf numFmtId="0" fontId="14" fillId="0" borderId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9" fillId="23" borderId="7" applyNumberFormat="0" applyAlignment="0" applyProtection="0"/>
    <xf numFmtId="0" fontId="18" fillId="20" borderId="8" applyNumberFormat="0" applyAlignment="0" applyProtection="0"/>
    <xf numFmtId="0" fontId="13" fillId="0" borderId="6" applyNumberFormat="0" applyFill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0" fontId="19" fillId="0" borderId="9" applyNumberFormat="0" applyFill="0" applyAlignment="0" applyProtection="0"/>
    <xf numFmtId="0" fontId="17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</cellStyleXfs>
  <cellXfs count="61">
    <xf numFmtId="0" fontId="0" fillId="0" borderId="0" xfId="0"/>
    <xf numFmtId="0" fontId="0" fillId="0" borderId="0" xfId="0" applyFill="1" applyBorder="1"/>
    <xf numFmtId="0" fontId="23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wrapText="1" indent="1"/>
    </xf>
    <xf numFmtId="0" fontId="0" fillId="0" borderId="10" xfId="0" applyFont="1" applyFill="1" applyBorder="1" applyAlignment="1">
      <alignment horizontal="left" wrapText="1" inden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75" applyFont="1" applyFill="1" applyBorder="1" applyAlignment="1">
      <alignment horizontal="center" vertical="center" wrapText="1"/>
    </xf>
    <xf numFmtId="0" fontId="25" fillId="0" borderId="0" xfId="75" applyFont="1" applyFill="1" applyBorder="1"/>
    <xf numFmtId="0" fontId="27" fillId="0" borderId="10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left" wrapText="1" indent="1"/>
    </xf>
    <xf numFmtId="0" fontId="32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wrapText="1" indent="1"/>
    </xf>
    <xf numFmtId="0" fontId="26" fillId="0" borderId="10" xfId="0" applyFont="1" applyBorder="1" applyAlignment="1">
      <alignment horizontal="left" wrapText="1" indent="1"/>
    </xf>
    <xf numFmtId="14" fontId="35" fillId="0" borderId="0" xfId="0" applyNumberFormat="1" applyFont="1"/>
    <xf numFmtId="3" fontId="30" fillId="0" borderId="10" xfId="0" applyNumberFormat="1" applyFont="1" applyFill="1" applyBorder="1"/>
    <xf numFmtId="3" fontId="27" fillId="0" borderId="10" xfId="0" applyNumberFormat="1" applyFont="1" applyFill="1" applyBorder="1"/>
    <xf numFmtId="0" fontId="38" fillId="24" borderId="10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3" fontId="40" fillId="24" borderId="10" xfId="0" applyNumberFormat="1" applyFont="1" applyFill="1" applyBorder="1" applyAlignment="1">
      <alignment horizontal="center" vertical="center" wrapText="1"/>
    </xf>
    <xf numFmtId="0" fontId="41" fillId="24" borderId="10" xfId="0" applyFont="1" applyFill="1" applyBorder="1" applyAlignment="1">
      <alignment horizontal="center"/>
    </xf>
    <xf numFmtId="0" fontId="42" fillId="24" borderId="10" xfId="0" applyFont="1" applyFill="1" applyBorder="1" applyAlignment="1">
      <alignment horizontal="center"/>
    </xf>
    <xf numFmtId="0" fontId="43" fillId="24" borderId="10" xfId="0" applyFont="1" applyFill="1" applyBorder="1" applyAlignment="1">
      <alignment horizontal="center"/>
    </xf>
    <xf numFmtId="0" fontId="41" fillId="24" borderId="10" xfId="0" applyFont="1" applyFill="1" applyBorder="1" applyAlignment="1">
      <alignment horizontal="left" wrapText="1" indent="1"/>
    </xf>
    <xf numFmtId="3" fontId="41" fillId="24" borderId="10" xfId="0" applyNumberFormat="1" applyFont="1" applyFill="1" applyBorder="1"/>
    <xf numFmtId="0" fontId="44" fillId="24" borderId="10" xfId="0" applyFont="1" applyFill="1" applyBorder="1" applyAlignment="1">
      <alignment horizontal="center"/>
    </xf>
    <xf numFmtId="0" fontId="42" fillId="24" borderId="10" xfId="0" applyFont="1" applyFill="1" applyBorder="1"/>
    <xf numFmtId="3" fontId="27" fillId="25" borderId="10" xfId="0" applyNumberFormat="1" applyFont="1" applyFill="1" applyBorder="1"/>
    <xf numFmtId="3" fontId="0" fillId="25" borderId="10" xfId="0" applyNumberFormat="1" applyFill="1" applyBorder="1"/>
    <xf numFmtId="3" fontId="30" fillId="25" borderId="10" xfId="0" applyNumberFormat="1" applyFont="1" applyFill="1" applyBorder="1"/>
    <xf numFmtId="3" fontId="30" fillId="26" borderId="10" xfId="0" applyNumberFormat="1" applyFont="1" applyFill="1" applyBorder="1"/>
    <xf numFmtId="0" fontId="23" fillId="26" borderId="10" xfId="0" applyFont="1" applyFill="1" applyBorder="1" applyAlignment="1">
      <alignment horizontal="center"/>
    </xf>
    <xf numFmtId="0" fontId="32" fillId="26" borderId="10" xfId="0" applyFont="1" applyFill="1" applyBorder="1" applyAlignment="1">
      <alignment horizontal="center"/>
    </xf>
    <xf numFmtId="0" fontId="0" fillId="26" borderId="10" xfId="0" applyFont="1" applyFill="1" applyBorder="1" applyAlignment="1">
      <alignment horizontal="left" wrapText="1" indent="1"/>
    </xf>
    <xf numFmtId="0" fontId="27" fillId="26" borderId="10" xfId="0" applyFont="1" applyFill="1" applyBorder="1" applyAlignment="1">
      <alignment horizontal="center"/>
    </xf>
    <xf numFmtId="0" fontId="30" fillId="26" borderId="10" xfId="0" applyFont="1" applyFill="1" applyBorder="1" applyAlignment="1">
      <alignment horizontal="center"/>
    </xf>
    <xf numFmtId="0" fontId="27" fillId="26" borderId="10" xfId="0" applyFont="1" applyFill="1" applyBorder="1" applyAlignment="1">
      <alignment horizontal="left" wrapText="1" indent="1"/>
    </xf>
    <xf numFmtId="3" fontId="0" fillId="27" borderId="10" xfId="0" applyNumberFormat="1" applyFill="1" applyBorder="1"/>
    <xf numFmtId="3" fontId="0" fillId="0" borderId="0" xfId="0" applyNumberFormat="1"/>
    <xf numFmtId="3" fontId="45" fillId="28" borderId="10" xfId="0" applyNumberFormat="1" applyFont="1" applyFill="1" applyBorder="1"/>
    <xf numFmtId="0" fontId="23" fillId="0" borderId="0" xfId="0" applyFont="1" applyFill="1" applyBorder="1" applyAlignment="1">
      <alignment horizontal="left" vertical="center" wrapText="1"/>
    </xf>
    <xf numFmtId="3" fontId="31" fillId="0" borderId="0" xfId="0" applyNumberFormat="1" applyFont="1" applyFill="1" applyBorder="1" applyAlignment="1">
      <alignment horizontal="left"/>
    </xf>
    <xf numFmtId="0" fontId="23" fillId="0" borderId="11" xfId="0" applyFont="1" applyFill="1" applyBorder="1" applyAlignment="1">
      <alignment horizontal="center"/>
    </xf>
    <xf numFmtId="0" fontId="46" fillId="24" borderId="12" xfId="0" applyFont="1" applyFill="1" applyBorder="1" applyAlignment="1">
      <alignment horizontal="center" vertical="center" wrapText="1"/>
    </xf>
    <xf numFmtId="0" fontId="46" fillId="24" borderId="0" xfId="0" applyFont="1" applyFill="1" applyBorder="1" applyAlignment="1">
      <alignment horizontal="center" vertical="center" wrapText="1"/>
    </xf>
  </cellXfs>
  <cellStyles count="126">
    <cellStyle name="20 % - zvýraznenie1" xfId="1"/>
    <cellStyle name="20 % - zvýraznenie2" xfId="2"/>
    <cellStyle name="20 % - zvýraznenie3" xfId="3"/>
    <cellStyle name="20 % - zvýraznenie4" xfId="4"/>
    <cellStyle name="20 % - zvýraznenie5" xfId="5"/>
    <cellStyle name="20 % - zvýraznenie6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/>
    <cellStyle name="40 % - zvýraznenie2" xfId="14"/>
    <cellStyle name="40 % - zvýraznenie3" xfId="15"/>
    <cellStyle name="40 % - zvýraznenie4" xfId="16"/>
    <cellStyle name="40 % - zvýraznenie5" xfId="17"/>
    <cellStyle name="40 % - zvýraznenie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/>
    <cellStyle name="60 % - zvýraznenie2" xfId="26"/>
    <cellStyle name="60 % - zvýraznenie3" xfId="27"/>
    <cellStyle name="60 % - zvýraznenie4" xfId="28"/>
    <cellStyle name="60 % - zvýraznenie5" xfId="29"/>
    <cellStyle name="60 % - zvýraznenie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čárky 2" xfId="45"/>
    <cellStyle name="čárky 2 2" xfId="46"/>
    <cellStyle name="čárky 2 2 2" xfId="47"/>
    <cellStyle name="čárky 2 3" xfId="48"/>
    <cellStyle name="čárky 3" xfId="49"/>
    <cellStyle name="čárky 3 2" xfId="50"/>
    <cellStyle name="čárky 4" xfId="51"/>
    <cellStyle name="čárky 4 2" xfId="52"/>
    <cellStyle name="čárky 4 3" xfId="53"/>
    <cellStyle name="Dobrá" xfId="5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Hypertextový odkaz 2" xfId="61"/>
    <cellStyle name="Check Cell" xfId="62"/>
    <cellStyle name="Input" xfId="63"/>
    <cellStyle name="Kontrolná bunka" xfId="64"/>
    <cellStyle name="Linked Cell" xfId="65"/>
    <cellStyle name="Nedefinován" xfId="66"/>
    <cellStyle name="Nedefinován 2" xfId="67"/>
    <cellStyle name="Nedefinován 3" xfId="68"/>
    <cellStyle name="Neutral" xfId="69"/>
    <cellStyle name="Neutrálna" xfId="70"/>
    <cellStyle name="Normal_2007-0022 Info table" xfId="71"/>
    <cellStyle name="normálne 2" xfId="72"/>
    <cellStyle name="normálne 2 2" xfId="73"/>
    <cellStyle name="normálne_2007 až 2013 august 2008" xfId="74"/>
    <cellStyle name="Normální" xfId="0" builtinId="0"/>
    <cellStyle name="Normální 10" xfId="75"/>
    <cellStyle name="normální 10 2" xfId="76"/>
    <cellStyle name="Normální 11" xfId="77"/>
    <cellStyle name="Normální 11 2" xfId="78"/>
    <cellStyle name="Normální 12" xfId="79"/>
    <cellStyle name="normální 2" xfId="80"/>
    <cellStyle name="normální 2 2" xfId="81"/>
    <cellStyle name="normální 2 2 2" xfId="82"/>
    <cellStyle name="normální 2 2 2 2" xfId="83"/>
    <cellStyle name="normální 2 3" xfId="84"/>
    <cellStyle name="normální 2_OINV-Inv fond 1V  2011 ceklem (version 1) upraveno2" xfId="85"/>
    <cellStyle name="normální 3" xfId="86"/>
    <cellStyle name="normální 3 2" xfId="87"/>
    <cellStyle name="normální 4" xfId="88"/>
    <cellStyle name="normální 4 2" xfId="89"/>
    <cellStyle name="normální 5" xfId="90"/>
    <cellStyle name="normální 6" xfId="91"/>
    <cellStyle name="normální 7" xfId="92"/>
    <cellStyle name="normální 7 2" xfId="93"/>
    <cellStyle name="normální 8" xfId="94"/>
    <cellStyle name="normální 9" xfId="95"/>
    <cellStyle name="Note" xfId="96"/>
    <cellStyle name="Output" xfId="97"/>
    <cellStyle name="Prepojená bunka" xfId="98"/>
    <cellStyle name="procent 2" xfId="99"/>
    <cellStyle name="procent 2 2" xfId="100"/>
    <cellStyle name="procent 2 2 2" xfId="101"/>
    <cellStyle name="procent 2 3" xfId="102"/>
    <cellStyle name="procent 3" xfId="103"/>
    <cellStyle name="procent 3 2" xfId="104"/>
    <cellStyle name="procent 4" xfId="105"/>
    <cellStyle name="procent 4 2" xfId="106"/>
    <cellStyle name="procent 5" xfId="107"/>
    <cellStyle name="procent 5 2" xfId="108"/>
    <cellStyle name="procent 5 3" xfId="109"/>
    <cellStyle name="Spolu" xfId="110"/>
    <cellStyle name="Styl 1" xfId="111"/>
    <cellStyle name="Styl 1 2" xfId="112"/>
    <cellStyle name="Text upozornenia" xfId="113"/>
    <cellStyle name="Title" xfId="114"/>
    <cellStyle name="Titul" xfId="115"/>
    <cellStyle name="Total" xfId="116"/>
    <cellStyle name="Vysvetľujúci text" xfId="117"/>
    <cellStyle name="Warning Text" xfId="118"/>
    <cellStyle name="Zlá" xfId="119"/>
    <cellStyle name="Zvýraznenie1" xfId="120"/>
    <cellStyle name="Zvýraznenie2" xfId="121"/>
    <cellStyle name="Zvýraznenie3" xfId="122"/>
    <cellStyle name="Zvýraznenie4" xfId="123"/>
    <cellStyle name="Zvýraznenie5" xfId="124"/>
    <cellStyle name="Zvýraznenie6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abSelected="1" topLeftCell="A3" zoomScale="130" zoomScaleNormal="130" workbookViewId="0">
      <pane ySplit="3" topLeftCell="A54" activePane="bottomLeft" state="frozen"/>
      <selection activeCell="A3" sqref="A3"/>
      <selection pane="bottomLeft" activeCell="M14" sqref="M14"/>
    </sheetView>
  </sheetViews>
  <sheetFormatPr defaultRowHeight="12.75" x14ac:dyDescent="0.2"/>
  <cols>
    <col min="1" max="1" width="7.5703125" customWidth="1"/>
    <col min="2" max="2" width="6.7109375" customWidth="1"/>
    <col min="3" max="3" width="6" customWidth="1"/>
    <col min="4" max="4" width="36.5703125" customWidth="1"/>
    <col min="5" max="5" width="12.28515625" customWidth="1"/>
    <col min="6" max="6" width="9.42578125" customWidth="1"/>
    <col min="7" max="7" width="11.7109375" customWidth="1"/>
    <col min="8" max="8" width="11.42578125" customWidth="1"/>
    <col min="9" max="9" width="13" customWidth="1"/>
  </cols>
  <sheetData>
    <row r="1" spans="1:9" ht="12.75" customHeight="1" x14ac:dyDescent="0.2">
      <c r="A1" s="57" t="s">
        <v>67</v>
      </c>
      <c r="B1" s="57"/>
      <c r="C1" s="4"/>
      <c r="D1" s="6"/>
      <c r="E1" s="29"/>
    </row>
    <row r="2" spans="1:9" ht="47.25" customHeight="1" x14ac:dyDescent="0.2">
      <c r="A2" s="59" t="s">
        <v>86</v>
      </c>
      <c r="B2" s="60"/>
      <c r="C2" s="60"/>
      <c r="D2" s="60"/>
      <c r="E2" s="60"/>
      <c r="F2" s="60"/>
      <c r="G2" s="60"/>
      <c r="H2" s="60"/>
      <c r="I2" s="60"/>
    </row>
    <row r="3" spans="1:9" ht="47.25" customHeight="1" x14ac:dyDescent="0.2">
      <c r="A3" s="59" t="s">
        <v>97</v>
      </c>
      <c r="B3" s="60"/>
      <c r="C3" s="60"/>
      <c r="D3" s="60"/>
      <c r="E3" s="60"/>
      <c r="F3" s="60"/>
      <c r="G3" s="60"/>
      <c r="H3" s="60"/>
      <c r="I3" s="60"/>
    </row>
    <row r="4" spans="1:9" ht="12.75" customHeight="1" x14ac:dyDescent="0.2">
      <c r="A4" s="58" t="s">
        <v>84</v>
      </c>
      <c r="B4" s="58"/>
      <c r="C4" s="58"/>
      <c r="D4" s="58"/>
      <c r="E4" s="58"/>
      <c r="F4" s="58"/>
      <c r="G4" s="58"/>
      <c r="H4" s="58"/>
      <c r="I4" s="58"/>
    </row>
    <row r="5" spans="1:9" ht="48" customHeight="1" x14ac:dyDescent="0.2">
      <c r="A5" s="32" t="s">
        <v>21</v>
      </c>
      <c r="B5" s="33" t="s">
        <v>12</v>
      </c>
      <c r="C5" s="32" t="s">
        <v>57</v>
      </c>
      <c r="D5" s="34" t="s">
        <v>35</v>
      </c>
      <c r="E5" s="35" t="s">
        <v>81</v>
      </c>
      <c r="F5" s="32" t="s">
        <v>80</v>
      </c>
      <c r="G5" s="35" t="s">
        <v>85</v>
      </c>
      <c r="H5" s="32" t="s">
        <v>87</v>
      </c>
      <c r="I5" s="35" t="s">
        <v>98</v>
      </c>
    </row>
    <row r="6" spans="1:9" ht="12.75" customHeight="1" x14ac:dyDescent="0.2">
      <c r="A6" s="47"/>
      <c r="B6" s="47" t="s">
        <v>13</v>
      </c>
      <c r="C6" s="48"/>
      <c r="D6" s="49" t="s">
        <v>14</v>
      </c>
      <c r="E6" s="46">
        <v>150000</v>
      </c>
      <c r="F6" s="46">
        <v>150000</v>
      </c>
      <c r="G6" s="46">
        <v>147180</v>
      </c>
      <c r="H6" s="46">
        <v>0</v>
      </c>
      <c r="I6" s="46">
        <f>G6+H6</f>
        <v>147180</v>
      </c>
    </row>
    <row r="7" spans="1:9" ht="12.75" customHeight="1" x14ac:dyDescent="0.2">
      <c r="A7" s="47"/>
      <c r="B7" s="47" t="s">
        <v>15</v>
      </c>
      <c r="C7" s="48"/>
      <c r="D7" s="49" t="s">
        <v>18</v>
      </c>
      <c r="E7" s="46">
        <v>37460</v>
      </c>
      <c r="F7" s="46">
        <v>37460</v>
      </c>
      <c r="G7" s="46">
        <v>44681</v>
      </c>
      <c r="H7" s="46">
        <v>56</v>
      </c>
      <c r="I7" s="46">
        <f>G7+H7</f>
        <v>44737</v>
      </c>
    </row>
    <row r="8" spans="1:9" ht="12.75" customHeight="1" x14ac:dyDescent="0.2">
      <c r="A8" s="2" t="s">
        <v>15</v>
      </c>
      <c r="B8" s="2"/>
      <c r="C8" s="24"/>
      <c r="D8" s="27" t="s">
        <v>28</v>
      </c>
      <c r="E8" s="43">
        <v>10710</v>
      </c>
      <c r="F8" s="31">
        <v>10710</v>
      </c>
      <c r="G8" s="44">
        <f>150+15+1900+8000</f>
        <v>10065</v>
      </c>
      <c r="H8" s="53">
        <v>0</v>
      </c>
      <c r="I8" s="53">
        <f>G8+H8</f>
        <v>10065</v>
      </c>
    </row>
    <row r="9" spans="1:9" ht="12.75" customHeight="1" x14ac:dyDescent="0.2">
      <c r="A9" s="2">
        <v>3111</v>
      </c>
      <c r="B9" s="2">
        <v>2122</v>
      </c>
      <c r="C9" s="24"/>
      <c r="D9" s="27" t="s">
        <v>63</v>
      </c>
      <c r="E9" s="43">
        <v>330</v>
      </c>
      <c r="F9" s="31">
        <v>330</v>
      </c>
      <c r="G9" s="44">
        <v>644</v>
      </c>
      <c r="H9" s="53">
        <v>0</v>
      </c>
      <c r="I9" s="53">
        <f t="shared" ref="I9:I67" si="0">G9+H9</f>
        <v>644</v>
      </c>
    </row>
    <row r="10" spans="1:9" ht="12.75" customHeight="1" x14ac:dyDescent="0.2">
      <c r="A10" s="2">
        <v>3111</v>
      </c>
      <c r="B10" s="2">
        <v>2122</v>
      </c>
      <c r="C10" s="24"/>
      <c r="D10" s="27" t="s">
        <v>64</v>
      </c>
      <c r="E10" s="43">
        <v>364</v>
      </c>
      <c r="F10" s="31">
        <v>364</v>
      </c>
      <c r="G10" s="44">
        <v>364</v>
      </c>
      <c r="H10" s="53">
        <v>0</v>
      </c>
      <c r="I10" s="53">
        <f t="shared" si="0"/>
        <v>364</v>
      </c>
    </row>
    <row r="11" spans="1:9" ht="12.75" customHeight="1" x14ac:dyDescent="0.2">
      <c r="A11" s="2">
        <v>3113</v>
      </c>
      <c r="B11" s="2">
        <v>2122</v>
      </c>
      <c r="C11" s="24"/>
      <c r="D11" s="27" t="s">
        <v>65</v>
      </c>
      <c r="E11" s="43">
        <v>1174</v>
      </c>
      <c r="F11" s="31">
        <v>1174</v>
      </c>
      <c r="G11" s="44">
        <v>1299</v>
      </c>
      <c r="H11" s="53">
        <v>0</v>
      </c>
      <c r="I11" s="53">
        <f t="shared" si="0"/>
        <v>1299</v>
      </c>
    </row>
    <row r="12" spans="1:9" ht="12.75" customHeight="1" x14ac:dyDescent="0.2">
      <c r="A12" s="2">
        <v>3113</v>
      </c>
      <c r="B12" s="2">
        <v>2122</v>
      </c>
      <c r="C12" s="24"/>
      <c r="D12" s="27" t="s">
        <v>66</v>
      </c>
      <c r="E12" s="43">
        <v>406</v>
      </c>
      <c r="F12" s="31">
        <v>406</v>
      </c>
      <c r="G12" s="44">
        <v>409</v>
      </c>
      <c r="H12" s="53">
        <v>0</v>
      </c>
      <c r="I12" s="53">
        <f t="shared" si="0"/>
        <v>409</v>
      </c>
    </row>
    <row r="13" spans="1:9" ht="12.75" customHeight="1" x14ac:dyDescent="0.2">
      <c r="A13" s="2" t="s">
        <v>22</v>
      </c>
      <c r="B13" s="2"/>
      <c r="C13" s="24"/>
      <c r="D13" s="27" t="s">
        <v>29</v>
      </c>
      <c r="E13" s="43">
        <v>8020</v>
      </c>
      <c r="F13" s="31">
        <v>8020</v>
      </c>
      <c r="G13" s="44">
        <f>180+9000+5</f>
        <v>9185</v>
      </c>
      <c r="H13" s="53">
        <v>0</v>
      </c>
      <c r="I13" s="53">
        <f t="shared" si="0"/>
        <v>9185</v>
      </c>
    </row>
    <row r="14" spans="1:9" ht="12.75" customHeight="1" x14ac:dyDescent="0.2">
      <c r="A14" s="2">
        <v>3412</v>
      </c>
      <c r="B14" s="2">
        <v>2122</v>
      </c>
      <c r="C14" s="24"/>
      <c r="D14" s="28" t="s">
        <v>1</v>
      </c>
      <c r="E14" s="43">
        <v>2068</v>
      </c>
      <c r="F14" s="31">
        <v>2068</v>
      </c>
      <c r="G14" s="44">
        <v>2147</v>
      </c>
      <c r="H14" s="53">
        <v>0</v>
      </c>
      <c r="I14" s="53">
        <f t="shared" si="0"/>
        <v>2147</v>
      </c>
    </row>
    <row r="15" spans="1:9" ht="12.75" customHeight="1" x14ac:dyDescent="0.2">
      <c r="A15" s="2">
        <v>3421</v>
      </c>
      <c r="B15" s="2">
        <v>2122</v>
      </c>
      <c r="C15" s="24"/>
      <c r="D15" s="28" t="s">
        <v>11</v>
      </c>
      <c r="E15" s="43">
        <v>872</v>
      </c>
      <c r="F15" s="31">
        <v>872</v>
      </c>
      <c r="G15" s="44">
        <v>566</v>
      </c>
      <c r="H15" s="53">
        <v>0</v>
      </c>
      <c r="I15" s="53">
        <f t="shared" si="0"/>
        <v>566</v>
      </c>
    </row>
    <row r="16" spans="1:9" ht="12.75" customHeight="1" x14ac:dyDescent="0.2">
      <c r="A16" s="2">
        <v>3421</v>
      </c>
      <c r="B16" s="2">
        <v>2229</v>
      </c>
      <c r="C16" s="24"/>
      <c r="D16" s="28" t="s">
        <v>96</v>
      </c>
      <c r="E16" s="43"/>
      <c r="F16" s="31"/>
      <c r="G16" s="44"/>
      <c r="H16" s="53">
        <v>56</v>
      </c>
      <c r="I16" s="53">
        <f t="shared" si="0"/>
        <v>56</v>
      </c>
    </row>
    <row r="17" spans="1:9" ht="12.75" customHeight="1" x14ac:dyDescent="0.2">
      <c r="A17" s="2" t="s">
        <v>23</v>
      </c>
      <c r="B17" s="2">
        <v>2229</v>
      </c>
      <c r="C17" s="24"/>
      <c r="D17" s="28" t="s">
        <v>79</v>
      </c>
      <c r="E17" s="43">
        <v>153</v>
      </c>
      <c r="F17" s="31">
        <v>153</v>
      </c>
      <c r="G17" s="44">
        <v>0</v>
      </c>
      <c r="H17" s="53">
        <v>0</v>
      </c>
      <c r="I17" s="53">
        <f t="shared" si="0"/>
        <v>0</v>
      </c>
    </row>
    <row r="18" spans="1:9" ht="12.75" customHeight="1" x14ac:dyDescent="0.2">
      <c r="A18" s="2" t="s">
        <v>24</v>
      </c>
      <c r="B18" s="2"/>
      <c r="C18" s="24"/>
      <c r="D18" s="28" t="s">
        <v>30</v>
      </c>
      <c r="E18" s="43">
        <v>7648</v>
      </c>
      <c r="F18" s="31">
        <v>7648</v>
      </c>
      <c r="G18" s="44">
        <f>3632+4300+600+1500+2300</f>
        <v>12332</v>
      </c>
      <c r="H18" s="53">
        <v>0</v>
      </c>
      <c r="I18" s="53">
        <f t="shared" si="0"/>
        <v>12332</v>
      </c>
    </row>
    <row r="19" spans="1:9" ht="12.75" customHeight="1" x14ac:dyDescent="0.2">
      <c r="A19" s="2" t="s">
        <v>25</v>
      </c>
      <c r="B19" s="2"/>
      <c r="C19" s="24"/>
      <c r="D19" s="27" t="s">
        <v>31</v>
      </c>
      <c r="E19" s="43">
        <v>600</v>
      </c>
      <c r="F19" s="31">
        <v>600</v>
      </c>
      <c r="G19" s="44">
        <f>1500+100+120</f>
        <v>1720</v>
      </c>
      <c r="H19" s="53">
        <v>0</v>
      </c>
      <c r="I19" s="53">
        <f t="shared" si="0"/>
        <v>1720</v>
      </c>
    </row>
    <row r="20" spans="1:9" ht="12.75" customHeight="1" x14ac:dyDescent="0.2">
      <c r="A20" s="2" t="s">
        <v>17</v>
      </c>
      <c r="B20" s="2"/>
      <c r="C20" s="24"/>
      <c r="D20" s="27" t="s">
        <v>32</v>
      </c>
      <c r="E20" s="43">
        <v>4700</v>
      </c>
      <c r="F20" s="31">
        <v>4700</v>
      </c>
      <c r="G20" s="44">
        <v>5300</v>
      </c>
      <c r="H20" s="53">
        <v>0</v>
      </c>
      <c r="I20" s="53">
        <f t="shared" si="0"/>
        <v>5300</v>
      </c>
    </row>
    <row r="21" spans="1:9" ht="12.75" customHeight="1" x14ac:dyDescent="0.2">
      <c r="A21" s="2" t="s">
        <v>26</v>
      </c>
      <c r="B21" s="2"/>
      <c r="C21" s="24"/>
      <c r="D21" s="27" t="s">
        <v>33</v>
      </c>
      <c r="E21" s="43">
        <v>100</v>
      </c>
      <c r="F21" s="31">
        <v>100</v>
      </c>
      <c r="G21" s="44">
        <v>100</v>
      </c>
      <c r="H21" s="53">
        <v>0</v>
      </c>
      <c r="I21" s="53">
        <f t="shared" si="0"/>
        <v>100</v>
      </c>
    </row>
    <row r="22" spans="1:9" ht="12.75" customHeight="1" x14ac:dyDescent="0.2">
      <c r="A22" s="2" t="s">
        <v>27</v>
      </c>
      <c r="B22" s="2"/>
      <c r="C22" s="24"/>
      <c r="D22" s="27" t="s">
        <v>34</v>
      </c>
      <c r="E22" s="43">
        <v>315</v>
      </c>
      <c r="F22" s="31">
        <v>315</v>
      </c>
      <c r="G22" s="44">
        <v>550</v>
      </c>
      <c r="H22" s="53">
        <v>0</v>
      </c>
      <c r="I22" s="53">
        <f t="shared" si="0"/>
        <v>550</v>
      </c>
    </row>
    <row r="23" spans="1:9" ht="12.75" customHeight="1" x14ac:dyDescent="0.2">
      <c r="A23" s="50"/>
      <c r="B23" s="51" t="s">
        <v>16</v>
      </c>
      <c r="C23" s="48"/>
      <c r="D23" s="52" t="s">
        <v>19</v>
      </c>
      <c r="E23" s="46">
        <v>1820</v>
      </c>
      <c r="F23" s="46">
        <v>1820</v>
      </c>
      <c r="G23" s="46">
        <v>0</v>
      </c>
      <c r="H23" s="46">
        <v>0</v>
      </c>
      <c r="I23" s="46">
        <f>G23+H23</f>
        <v>0</v>
      </c>
    </row>
    <row r="24" spans="1:9" ht="12.75" customHeight="1" x14ac:dyDescent="0.2">
      <c r="A24" s="20"/>
      <c r="B24" s="20">
        <v>3111</v>
      </c>
      <c r="C24" s="24"/>
      <c r="D24" s="23" t="s">
        <v>74</v>
      </c>
      <c r="E24" s="43">
        <v>1390</v>
      </c>
      <c r="F24" s="31">
        <v>1390</v>
      </c>
      <c r="G24" s="44">
        <v>0</v>
      </c>
      <c r="H24" s="53">
        <v>0</v>
      </c>
      <c r="I24" s="53">
        <f t="shared" si="0"/>
        <v>0</v>
      </c>
    </row>
    <row r="25" spans="1:9" ht="12.75" customHeight="1" x14ac:dyDescent="0.2">
      <c r="A25" s="20"/>
      <c r="B25" s="20">
        <v>3113</v>
      </c>
      <c r="C25" s="24"/>
      <c r="D25" s="23" t="s">
        <v>75</v>
      </c>
      <c r="E25" s="43">
        <v>430</v>
      </c>
      <c r="F25" s="31">
        <v>430</v>
      </c>
      <c r="G25" s="44">
        <v>0</v>
      </c>
      <c r="H25" s="53">
        <v>0</v>
      </c>
      <c r="I25" s="53">
        <f t="shared" si="0"/>
        <v>0</v>
      </c>
    </row>
    <row r="26" spans="1:9" ht="12.75" customHeight="1" x14ac:dyDescent="0.2">
      <c r="A26" s="50"/>
      <c r="B26" s="51" t="s">
        <v>17</v>
      </c>
      <c r="C26" s="48"/>
      <c r="D26" s="52" t="s">
        <v>20</v>
      </c>
      <c r="E26" s="46">
        <v>60755</v>
      </c>
      <c r="F26" s="46">
        <v>60755</v>
      </c>
      <c r="G26" s="46">
        <v>32791</v>
      </c>
      <c r="H26" s="46">
        <v>13679</v>
      </c>
      <c r="I26" s="46">
        <f>G26+H26</f>
        <v>46470</v>
      </c>
    </row>
    <row r="27" spans="1:9" ht="12.75" customHeight="1" x14ac:dyDescent="0.2">
      <c r="A27" s="2"/>
      <c r="B27" s="20">
        <v>4112</v>
      </c>
      <c r="C27" s="25"/>
      <c r="D27" s="27" t="s">
        <v>36</v>
      </c>
      <c r="E27" s="43">
        <v>30444</v>
      </c>
      <c r="F27" s="31">
        <v>30444</v>
      </c>
      <c r="G27" s="44">
        <v>32491</v>
      </c>
      <c r="H27" s="53"/>
      <c r="I27" s="53">
        <f t="shared" si="0"/>
        <v>32491</v>
      </c>
    </row>
    <row r="28" spans="1:9" x14ac:dyDescent="0.2">
      <c r="A28" s="2"/>
      <c r="B28" s="20">
        <v>4121</v>
      </c>
      <c r="C28" s="25"/>
      <c r="D28" s="27" t="s">
        <v>76</v>
      </c>
      <c r="E28" s="43">
        <v>2554</v>
      </c>
      <c r="F28" s="31">
        <v>2554</v>
      </c>
      <c r="G28" s="44">
        <v>300</v>
      </c>
      <c r="H28" s="53"/>
      <c r="I28" s="53">
        <f t="shared" si="0"/>
        <v>300</v>
      </c>
    </row>
    <row r="29" spans="1:9" x14ac:dyDescent="0.2">
      <c r="A29" s="2"/>
      <c r="B29" s="20" t="s">
        <v>17</v>
      </c>
      <c r="C29" s="25"/>
      <c r="D29" s="27" t="s">
        <v>82</v>
      </c>
      <c r="E29" s="43">
        <f>E26-E27-E28</f>
        <v>27757</v>
      </c>
      <c r="F29" s="31">
        <v>27757</v>
      </c>
      <c r="G29" s="44">
        <v>0</v>
      </c>
      <c r="H29" s="53"/>
      <c r="I29" s="53">
        <f t="shared" si="0"/>
        <v>0</v>
      </c>
    </row>
    <row r="30" spans="1:9" x14ac:dyDescent="0.2">
      <c r="A30" s="2"/>
      <c r="B30" s="20">
        <v>4119</v>
      </c>
      <c r="C30" s="25"/>
      <c r="D30" s="27" t="s">
        <v>88</v>
      </c>
      <c r="E30" s="43"/>
      <c r="F30" s="31"/>
      <c r="G30" s="44"/>
      <c r="H30" s="53">
        <v>440</v>
      </c>
      <c r="I30" s="53">
        <f t="shared" si="0"/>
        <v>440</v>
      </c>
    </row>
    <row r="31" spans="1:9" x14ac:dyDescent="0.2">
      <c r="A31" s="2"/>
      <c r="B31" s="20">
        <v>4116</v>
      </c>
      <c r="C31" s="25"/>
      <c r="D31" s="27" t="s">
        <v>89</v>
      </c>
      <c r="E31" s="43"/>
      <c r="F31" s="31"/>
      <c r="G31" s="44"/>
      <c r="H31" s="53">
        <v>320</v>
      </c>
      <c r="I31" s="53">
        <f t="shared" si="0"/>
        <v>320</v>
      </c>
    </row>
    <row r="32" spans="1:9" x14ac:dyDescent="0.2">
      <c r="A32" s="2"/>
      <c r="B32" s="20">
        <v>4113</v>
      </c>
      <c r="C32" s="25">
        <v>191009</v>
      </c>
      <c r="D32" s="27" t="s">
        <v>90</v>
      </c>
      <c r="E32" s="43"/>
      <c r="F32" s="31"/>
      <c r="G32" s="44"/>
      <c r="H32" s="53">
        <v>752</v>
      </c>
      <c r="I32" s="53">
        <f t="shared" si="0"/>
        <v>752</v>
      </c>
    </row>
    <row r="33" spans="1:9" x14ac:dyDescent="0.2">
      <c r="A33" s="2"/>
      <c r="B33" s="20">
        <v>4116</v>
      </c>
      <c r="C33" s="25">
        <v>201005</v>
      </c>
      <c r="D33" s="27" t="s">
        <v>91</v>
      </c>
      <c r="E33" s="43"/>
      <c r="F33" s="31"/>
      <c r="G33" s="44"/>
      <c r="H33" s="53">
        <v>2356</v>
      </c>
      <c r="I33" s="53">
        <f t="shared" si="0"/>
        <v>2356</v>
      </c>
    </row>
    <row r="34" spans="1:9" x14ac:dyDescent="0.2">
      <c r="A34" s="2"/>
      <c r="B34" s="20">
        <v>4113</v>
      </c>
      <c r="C34" s="25">
        <v>201007</v>
      </c>
      <c r="D34" s="27" t="s">
        <v>92</v>
      </c>
      <c r="E34" s="43"/>
      <c r="F34" s="31"/>
      <c r="G34" s="44"/>
      <c r="H34" s="53">
        <v>268</v>
      </c>
      <c r="I34" s="53">
        <f t="shared" si="0"/>
        <v>268</v>
      </c>
    </row>
    <row r="35" spans="1:9" x14ac:dyDescent="0.2">
      <c r="A35" s="2"/>
      <c r="B35" s="20">
        <v>4116</v>
      </c>
      <c r="C35" s="25">
        <v>191010</v>
      </c>
      <c r="D35" s="27" t="s">
        <v>93</v>
      </c>
      <c r="E35" s="43"/>
      <c r="F35" s="31"/>
      <c r="G35" s="44"/>
      <c r="H35" s="53">
        <v>2915</v>
      </c>
      <c r="I35" s="53">
        <f t="shared" si="0"/>
        <v>2915</v>
      </c>
    </row>
    <row r="36" spans="1:9" x14ac:dyDescent="0.2">
      <c r="A36" s="2"/>
      <c r="B36" s="20">
        <v>4113</v>
      </c>
      <c r="C36" s="25">
        <v>211005</v>
      </c>
      <c r="D36" s="27" t="s">
        <v>94</v>
      </c>
      <c r="E36" s="43"/>
      <c r="F36" s="31"/>
      <c r="G36" s="44"/>
      <c r="H36" s="53">
        <v>239</v>
      </c>
      <c r="I36" s="53">
        <f t="shared" si="0"/>
        <v>239</v>
      </c>
    </row>
    <row r="37" spans="1:9" x14ac:dyDescent="0.2">
      <c r="A37" s="2"/>
      <c r="B37" s="20">
        <v>4116</v>
      </c>
      <c r="C37" s="25"/>
      <c r="D37" s="27" t="s">
        <v>95</v>
      </c>
      <c r="E37" s="43"/>
      <c r="F37" s="31"/>
      <c r="G37" s="44"/>
      <c r="H37" s="53">
        <v>6388</v>
      </c>
      <c r="I37" s="53">
        <f t="shared" si="0"/>
        <v>6388</v>
      </c>
    </row>
    <row r="38" spans="1:9" x14ac:dyDescent="0.2">
      <c r="A38" s="2"/>
      <c r="B38" s="20"/>
      <c r="C38" s="25"/>
      <c r="D38" s="27"/>
      <c r="E38" s="43"/>
      <c r="F38" s="31"/>
      <c r="G38" s="44"/>
      <c r="H38" s="53"/>
      <c r="I38" s="53">
        <f t="shared" si="0"/>
        <v>0</v>
      </c>
    </row>
    <row r="39" spans="1:9" x14ac:dyDescent="0.2">
      <c r="A39" s="2"/>
      <c r="B39" s="20"/>
      <c r="C39" s="25"/>
      <c r="D39" s="27"/>
      <c r="E39" s="43"/>
      <c r="F39" s="31"/>
      <c r="G39" s="44"/>
      <c r="H39" s="53"/>
      <c r="I39" s="53">
        <f t="shared" si="0"/>
        <v>0</v>
      </c>
    </row>
    <row r="40" spans="1:9" x14ac:dyDescent="0.2">
      <c r="A40" s="36"/>
      <c r="B40" s="37"/>
      <c r="C40" s="38"/>
      <c r="D40" s="39" t="s">
        <v>5</v>
      </c>
      <c r="E40" s="40">
        <f>E26+E23+E7+E6</f>
        <v>250035</v>
      </c>
      <c r="F40" s="40">
        <f>F26+F23+F7+F6</f>
        <v>250035</v>
      </c>
      <c r="G40" s="40">
        <f>G26+G23+G7+G6</f>
        <v>224652</v>
      </c>
      <c r="H40" s="40">
        <f>H26+H23+H7+H6</f>
        <v>13735</v>
      </c>
      <c r="I40" s="40">
        <f>I26+I23+I7+I6</f>
        <v>238387</v>
      </c>
    </row>
    <row r="41" spans="1:9" x14ac:dyDescent="0.2">
      <c r="A41" s="2" t="s">
        <v>37</v>
      </c>
      <c r="B41" s="20"/>
      <c r="C41" s="25"/>
      <c r="D41" s="27" t="s">
        <v>46</v>
      </c>
      <c r="E41" s="43">
        <v>100</v>
      </c>
      <c r="F41" s="31">
        <v>100</v>
      </c>
      <c r="G41" s="44">
        <v>100</v>
      </c>
      <c r="H41" s="53">
        <v>0</v>
      </c>
      <c r="I41" s="53">
        <f t="shared" si="0"/>
        <v>100</v>
      </c>
    </row>
    <row r="42" spans="1:9" ht="12.75" customHeight="1" x14ac:dyDescent="0.2">
      <c r="A42" s="2" t="s">
        <v>38</v>
      </c>
      <c r="B42" s="2"/>
      <c r="C42" s="24"/>
      <c r="D42" s="27" t="s">
        <v>47</v>
      </c>
      <c r="E42" s="43">
        <v>37283</v>
      </c>
      <c r="F42" s="31">
        <v>37283</v>
      </c>
      <c r="G42" s="44">
        <f>3000+700</f>
        <v>3700</v>
      </c>
      <c r="H42" s="53">
        <f>2500+70+5000+400</f>
        <v>7970</v>
      </c>
      <c r="I42" s="53">
        <f t="shared" si="0"/>
        <v>11670</v>
      </c>
    </row>
    <row r="43" spans="1:9" ht="12.75" customHeight="1" x14ac:dyDescent="0.2">
      <c r="A43" s="2" t="s">
        <v>39</v>
      </c>
      <c r="B43" s="2"/>
      <c r="C43" s="24"/>
      <c r="D43" s="27" t="s">
        <v>48</v>
      </c>
      <c r="E43" s="43">
        <v>400</v>
      </c>
      <c r="F43" s="31">
        <v>400</v>
      </c>
      <c r="G43" s="44">
        <f>100+100</f>
        <v>200</v>
      </c>
      <c r="H43" s="53">
        <v>0</v>
      </c>
      <c r="I43" s="53">
        <f t="shared" si="0"/>
        <v>200</v>
      </c>
    </row>
    <row r="44" spans="1:9" ht="22.5" x14ac:dyDescent="0.2">
      <c r="A44" s="2">
        <v>3111</v>
      </c>
      <c r="B44" s="21" t="s">
        <v>60</v>
      </c>
      <c r="C44" s="26"/>
      <c r="D44" s="27" t="s">
        <v>9</v>
      </c>
      <c r="E44" s="43">
        <v>580</v>
      </c>
      <c r="F44" s="31">
        <v>580</v>
      </c>
      <c r="G44" s="44">
        <v>100</v>
      </c>
      <c r="H44" s="53">
        <v>0</v>
      </c>
      <c r="I44" s="53">
        <f t="shared" si="0"/>
        <v>100</v>
      </c>
    </row>
    <row r="45" spans="1:9" ht="12.75" customHeight="1" x14ac:dyDescent="0.2">
      <c r="A45" s="2">
        <v>3111</v>
      </c>
      <c r="B45" s="2">
        <v>5331</v>
      </c>
      <c r="C45" s="24"/>
      <c r="D45" s="27" t="s">
        <v>70</v>
      </c>
      <c r="E45" s="43">
        <v>2049</v>
      </c>
      <c r="F45" s="31">
        <v>2049</v>
      </c>
      <c r="G45" s="44">
        <v>2244</v>
      </c>
      <c r="H45" s="53">
        <v>31</v>
      </c>
      <c r="I45" s="53">
        <f t="shared" si="0"/>
        <v>2275</v>
      </c>
    </row>
    <row r="46" spans="1:9" ht="12.75" customHeight="1" x14ac:dyDescent="0.2">
      <c r="A46" s="2">
        <v>3111</v>
      </c>
      <c r="B46" s="2">
        <v>5331</v>
      </c>
      <c r="C46" s="24"/>
      <c r="D46" s="27" t="s">
        <v>71</v>
      </c>
      <c r="E46" s="43">
        <v>1623</v>
      </c>
      <c r="F46" s="31">
        <v>1623</v>
      </c>
      <c r="G46" s="44">
        <v>1543</v>
      </c>
      <c r="H46" s="53">
        <v>22</v>
      </c>
      <c r="I46" s="53">
        <f t="shared" si="0"/>
        <v>1565</v>
      </c>
    </row>
    <row r="47" spans="1:9" ht="22.5" x14ac:dyDescent="0.2">
      <c r="A47" s="2">
        <v>3113</v>
      </c>
      <c r="B47" s="21" t="s">
        <v>60</v>
      </c>
      <c r="C47" s="24"/>
      <c r="D47" s="27" t="s">
        <v>10</v>
      </c>
      <c r="E47" s="43">
        <v>707</v>
      </c>
      <c r="F47" s="31">
        <v>707</v>
      </c>
      <c r="G47" s="44">
        <v>150</v>
      </c>
      <c r="H47" s="53">
        <f>3569+2819+1000+7000+10000</f>
        <v>24388</v>
      </c>
      <c r="I47" s="53">
        <f t="shared" si="0"/>
        <v>24538</v>
      </c>
    </row>
    <row r="48" spans="1:9" ht="12.75" customHeight="1" x14ac:dyDescent="0.2">
      <c r="A48" s="2">
        <v>3113</v>
      </c>
      <c r="B48" s="2">
        <v>5331</v>
      </c>
      <c r="C48" s="24"/>
      <c r="D48" s="27" t="s">
        <v>8</v>
      </c>
      <c r="E48" s="43">
        <v>9505</v>
      </c>
      <c r="F48" s="31">
        <v>9505</v>
      </c>
      <c r="G48" s="44">
        <v>8653</v>
      </c>
      <c r="H48" s="53">
        <v>343</v>
      </c>
      <c r="I48" s="53">
        <f t="shared" si="0"/>
        <v>8996</v>
      </c>
    </row>
    <row r="49" spans="1:9" ht="12.75" customHeight="1" x14ac:dyDescent="0.2">
      <c r="A49" s="2">
        <v>3113</v>
      </c>
      <c r="B49" s="2">
        <v>6121</v>
      </c>
      <c r="C49" s="24"/>
      <c r="D49" s="27" t="s">
        <v>83</v>
      </c>
      <c r="E49" s="43">
        <v>1582</v>
      </c>
      <c r="F49" s="31">
        <v>1582</v>
      </c>
      <c r="G49" s="44">
        <v>16000</v>
      </c>
      <c r="H49" s="53">
        <v>116</v>
      </c>
      <c r="I49" s="53">
        <f t="shared" si="0"/>
        <v>16116</v>
      </c>
    </row>
    <row r="50" spans="1:9" ht="12.75" customHeight="1" x14ac:dyDescent="0.2">
      <c r="A50" s="2">
        <v>3113</v>
      </c>
      <c r="B50" s="2">
        <v>5331</v>
      </c>
      <c r="C50" s="24"/>
      <c r="D50" s="27" t="s">
        <v>54</v>
      </c>
      <c r="E50" s="43">
        <v>4115</v>
      </c>
      <c r="F50" s="31">
        <v>4115</v>
      </c>
      <c r="G50" s="44">
        <v>4037</v>
      </c>
      <c r="H50" s="53">
        <v>0</v>
      </c>
      <c r="I50" s="53">
        <f t="shared" si="0"/>
        <v>4037</v>
      </c>
    </row>
    <row r="51" spans="1:9" ht="12.75" customHeight="1" x14ac:dyDescent="0.2">
      <c r="A51" s="2">
        <v>3231</v>
      </c>
      <c r="B51" s="2"/>
      <c r="C51" s="24"/>
      <c r="D51" s="27" t="s">
        <v>0</v>
      </c>
      <c r="E51" s="43">
        <v>265</v>
      </c>
      <c r="F51" s="31">
        <v>265</v>
      </c>
      <c r="G51" s="44">
        <v>100</v>
      </c>
      <c r="H51" s="53">
        <v>0</v>
      </c>
      <c r="I51" s="53">
        <f t="shared" si="0"/>
        <v>100</v>
      </c>
    </row>
    <row r="52" spans="1:9" x14ac:dyDescent="0.2">
      <c r="A52" s="2" t="s">
        <v>22</v>
      </c>
      <c r="B52" s="2"/>
      <c r="C52" s="24"/>
      <c r="D52" s="27" t="s">
        <v>29</v>
      </c>
      <c r="E52" s="43">
        <v>50540</v>
      </c>
      <c r="F52" s="31">
        <v>50540</v>
      </c>
      <c r="G52" s="44">
        <f>400+550+500+3400+2000+20000+10000+300</f>
        <v>37150</v>
      </c>
      <c r="H52" s="53">
        <f>1700+1000+30000+300</f>
        <v>33000</v>
      </c>
      <c r="I52" s="53">
        <f t="shared" si="0"/>
        <v>70150</v>
      </c>
    </row>
    <row r="53" spans="1:9" ht="22.5" x14ac:dyDescent="0.2">
      <c r="A53" s="2" t="s">
        <v>23</v>
      </c>
      <c r="B53" s="21" t="s">
        <v>60</v>
      </c>
      <c r="C53" s="24"/>
      <c r="D53" s="27" t="s">
        <v>49</v>
      </c>
      <c r="E53" s="43">
        <v>10837</v>
      </c>
      <c r="F53" s="31">
        <v>10837</v>
      </c>
      <c r="G53" s="44">
        <f>1000+100</f>
        <v>1100</v>
      </c>
      <c r="H53" s="53">
        <f>1400+2000</f>
        <v>3400</v>
      </c>
      <c r="I53" s="53">
        <f t="shared" si="0"/>
        <v>4500</v>
      </c>
    </row>
    <row r="54" spans="1:9" ht="12.75" customHeight="1" x14ac:dyDescent="0.2">
      <c r="A54" s="2">
        <v>3412</v>
      </c>
      <c r="B54" s="2">
        <v>5331</v>
      </c>
      <c r="C54" s="24"/>
      <c r="D54" s="27" t="s">
        <v>55</v>
      </c>
      <c r="E54" s="43">
        <v>6784</v>
      </c>
      <c r="F54" s="31">
        <v>6784</v>
      </c>
      <c r="G54" s="44">
        <v>8742</v>
      </c>
      <c r="H54" s="53">
        <v>0</v>
      </c>
      <c r="I54" s="53">
        <f t="shared" si="0"/>
        <v>8742</v>
      </c>
    </row>
    <row r="55" spans="1:9" ht="12.75" customHeight="1" x14ac:dyDescent="0.2">
      <c r="A55" s="2">
        <v>3421</v>
      </c>
      <c r="B55" s="2">
        <v>5331</v>
      </c>
      <c r="C55" s="24"/>
      <c r="D55" s="27" t="s">
        <v>56</v>
      </c>
      <c r="E55" s="43">
        <v>2850</v>
      </c>
      <c r="F55" s="31">
        <v>2850</v>
      </c>
      <c r="G55" s="44">
        <v>2682</v>
      </c>
      <c r="H55" s="53">
        <v>0</v>
      </c>
      <c r="I55" s="53">
        <f t="shared" si="0"/>
        <v>2682</v>
      </c>
    </row>
    <row r="56" spans="1:9" ht="12.75" customHeight="1" x14ac:dyDescent="0.2">
      <c r="A56" s="2"/>
      <c r="B56" s="2"/>
      <c r="C56" s="24"/>
      <c r="D56" s="27"/>
      <c r="E56" s="43">
        <v>0</v>
      </c>
      <c r="F56" s="31">
        <v>0</v>
      </c>
      <c r="G56" s="44"/>
      <c r="H56" s="53">
        <v>0</v>
      </c>
      <c r="I56" s="53">
        <f t="shared" si="0"/>
        <v>0</v>
      </c>
    </row>
    <row r="57" spans="1:9" ht="12.75" customHeight="1" x14ac:dyDescent="0.2">
      <c r="A57" s="2"/>
      <c r="B57" s="2"/>
      <c r="C57" s="22">
        <v>204</v>
      </c>
      <c r="D57" s="27" t="s">
        <v>58</v>
      </c>
      <c r="E57" s="43">
        <v>3000</v>
      </c>
      <c r="F57" s="31">
        <v>3000</v>
      </c>
      <c r="G57" s="44">
        <v>3000</v>
      </c>
      <c r="H57" s="53">
        <v>700</v>
      </c>
      <c r="I57" s="53">
        <f t="shared" si="0"/>
        <v>3700</v>
      </c>
    </row>
    <row r="58" spans="1:9" ht="12.75" customHeight="1" x14ac:dyDescent="0.2">
      <c r="A58" s="2" t="s">
        <v>68</v>
      </c>
      <c r="B58" s="2"/>
      <c r="C58" s="24"/>
      <c r="D58" s="27" t="s">
        <v>69</v>
      </c>
      <c r="E58" s="43">
        <v>0</v>
      </c>
      <c r="F58" s="31">
        <v>0</v>
      </c>
      <c r="G58" s="44">
        <v>0</v>
      </c>
      <c r="H58" s="53">
        <v>0</v>
      </c>
      <c r="I58" s="53">
        <f t="shared" si="0"/>
        <v>0</v>
      </c>
    </row>
    <row r="59" spans="1:9" ht="12.75" customHeight="1" x14ac:dyDescent="0.2">
      <c r="A59" s="2" t="s">
        <v>24</v>
      </c>
      <c r="B59" s="2"/>
      <c r="C59" s="24"/>
      <c r="D59" s="27" t="s">
        <v>30</v>
      </c>
      <c r="E59" s="43">
        <v>58473</v>
      </c>
      <c r="F59" s="31">
        <v>58473</v>
      </c>
      <c r="G59" s="44">
        <f>100+100+500+2500+250+10000+700+700+10221+4000+1000+1971+1535</f>
        <v>33577</v>
      </c>
      <c r="H59" s="53">
        <f>1145+400+320+300+500+560+1000</f>
        <v>4225</v>
      </c>
      <c r="I59" s="53">
        <f t="shared" si="0"/>
        <v>37802</v>
      </c>
    </row>
    <row r="60" spans="1:9" ht="12.75" customHeight="1" x14ac:dyDescent="0.2">
      <c r="A60" s="2" t="s">
        <v>25</v>
      </c>
      <c r="B60" s="2"/>
      <c r="C60" s="24"/>
      <c r="D60" s="27" t="s">
        <v>31</v>
      </c>
      <c r="E60" s="43">
        <v>16882</v>
      </c>
      <c r="F60" s="31">
        <v>16882</v>
      </c>
      <c r="G60" s="44">
        <f>6800+2500</f>
        <v>9300</v>
      </c>
      <c r="H60" s="53">
        <f>500+20+150</f>
        <v>670</v>
      </c>
      <c r="I60" s="53">
        <f t="shared" si="0"/>
        <v>9970</v>
      </c>
    </row>
    <row r="61" spans="1:9" ht="22.5" x14ac:dyDescent="0.2">
      <c r="A61" s="2" t="s">
        <v>40</v>
      </c>
      <c r="B61" s="2"/>
      <c r="C61" s="24"/>
      <c r="D61" s="27" t="s">
        <v>50</v>
      </c>
      <c r="E61" s="43">
        <v>13602</v>
      </c>
      <c r="F61" s="31">
        <v>13602</v>
      </c>
      <c r="G61" s="44">
        <f>5184+4359+300</f>
        <v>9843</v>
      </c>
      <c r="H61" s="53">
        <f>500+10000</f>
        <v>10500</v>
      </c>
      <c r="I61" s="53">
        <f t="shared" si="0"/>
        <v>20343</v>
      </c>
    </row>
    <row r="62" spans="1:9" ht="12.75" customHeight="1" x14ac:dyDescent="0.2">
      <c r="A62" s="2" t="s">
        <v>41</v>
      </c>
      <c r="B62" s="2"/>
      <c r="C62" s="24"/>
      <c r="D62" s="27" t="s">
        <v>51</v>
      </c>
      <c r="E62" s="43">
        <v>200</v>
      </c>
      <c r="F62" s="31">
        <v>200</v>
      </c>
      <c r="G62" s="44">
        <f>200</f>
        <v>200</v>
      </c>
      <c r="H62" s="53">
        <v>0</v>
      </c>
      <c r="I62" s="53">
        <f t="shared" si="0"/>
        <v>200</v>
      </c>
    </row>
    <row r="63" spans="1:9" ht="12.75" customHeight="1" x14ac:dyDescent="0.2">
      <c r="A63" s="2" t="s">
        <v>42</v>
      </c>
      <c r="B63" s="2"/>
      <c r="C63" s="24"/>
      <c r="D63" s="27" t="s">
        <v>2</v>
      </c>
      <c r="E63" s="43">
        <v>4364</v>
      </c>
      <c r="F63" s="31">
        <v>4364</v>
      </c>
      <c r="G63" s="44">
        <v>4950</v>
      </c>
      <c r="H63" s="53">
        <v>350</v>
      </c>
      <c r="I63" s="53">
        <f t="shared" si="0"/>
        <v>5300</v>
      </c>
    </row>
    <row r="64" spans="1:9" ht="12.75" customHeight="1" x14ac:dyDescent="0.2">
      <c r="A64" s="2" t="s">
        <v>43</v>
      </c>
      <c r="B64" s="2"/>
      <c r="C64" s="24"/>
      <c r="D64" s="27" t="s">
        <v>52</v>
      </c>
      <c r="E64" s="43">
        <v>250</v>
      </c>
      <c r="F64" s="31">
        <v>250</v>
      </c>
      <c r="G64" s="44">
        <v>250</v>
      </c>
      <c r="H64" s="53">
        <v>0</v>
      </c>
      <c r="I64" s="53">
        <f t="shared" si="0"/>
        <v>250</v>
      </c>
    </row>
    <row r="65" spans="1:9" ht="21.75" customHeight="1" x14ac:dyDescent="0.2">
      <c r="A65" s="2" t="s">
        <v>44</v>
      </c>
      <c r="B65" s="2"/>
      <c r="C65" s="24"/>
      <c r="D65" s="27" t="s">
        <v>53</v>
      </c>
      <c r="E65" s="43">
        <v>89816</v>
      </c>
      <c r="F65" s="31">
        <v>89816</v>
      </c>
      <c r="G65" s="44">
        <f>5705+4900+73000+350+1100+300</f>
        <v>85355</v>
      </c>
      <c r="H65" s="53">
        <f>1400+3000</f>
        <v>4400</v>
      </c>
      <c r="I65" s="53">
        <f t="shared" si="0"/>
        <v>89755</v>
      </c>
    </row>
    <row r="66" spans="1:9" ht="12.75" customHeight="1" x14ac:dyDescent="0.2">
      <c r="A66" s="2" t="s">
        <v>72</v>
      </c>
      <c r="B66" s="2"/>
      <c r="C66" s="24"/>
      <c r="D66" s="27" t="s">
        <v>73</v>
      </c>
      <c r="E66" s="43">
        <v>500</v>
      </c>
      <c r="F66" s="31">
        <v>500</v>
      </c>
      <c r="G66" s="44"/>
      <c r="H66" s="53">
        <v>0</v>
      </c>
      <c r="I66" s="53">
        <f t="shared" si="0"/>
        <v>0</v>
      </c>
    </row>
    <row r="67" spans="1:9" ht="12.75" customHeight="1" x14ac:dyDescent="0.2">
      <c r="A67" s="2" t="s">
        <v>45</v>
      </c>
      <c r="B67" s="2"/>
      <c r="C67" s="24"/>
      <c r="D67" s="27" t="s">
        <v>7</v>
      </c>
      <c r="E67" s="43">
        <v>7500</v>
      </c>
      <c r="F67" s="31">
        <v>7500</v>
      </c>
      <c r="G67" s="44">
        <f>500+8000</f>
        <v>8500</v>
      </c>
      <c r="H67" s="53">
        <v>0</v>
      </c>
      <c r="I67" s="53">
        <f t="shared" si="0"/>
        <v>8500</v>
      </c>
    </row>
    <row r="68" spans="1:9" ht="12.75" customHeight="1" x14ac:dyDescent="0.2">
      <c r="A68" s="2" t="s">
        <v>77</v>
      </c>
      <c r="B68" s="2"/>
      <c r="C68" s="24"/>
      <c r="D68" s="27" t="s">
        <v>78</v>
      </c>
      <c r="E68" s="43">
        <v>417</v>
      </c>
      <c r="F68" s="31">
        <v>417</v>
      </c>
      <c r="G68" s="44"/>
      <c r="H68" s="53">
        <f>56+55</f>
        <v>111</v>
      </c>
      <c r="I68" s="53">
        <v>111</v>
      </c>
    </row>
    <row r="69" spans="1:9" x14ac:dyDescent="0.2">
      <c r="A69" s="36"/>
      <c r="B69" s="36"/>
      <c r="C69" s="41"/>
      <c r="D69" s="39" t="s">
        <v>6</v>
      </c>
      <c r="E69" s="40">
        <v>324224</v>
      </c>
      <c r="F69" s="40">
        <v>324224</v>
      </c>
      <c r="G69" s="40">
        <f>SUM(G41:G68)</f>
        <v>241476</v>
      </c>
      <c r="H69" s="55">
        <f>SUM(H41:H68)</f>
        <v>90226</v>
      </c>
      <c r="I69" s="40">
        <f>SUM(I41:I68)</f>
        <v>331702</v>
      </c>
    </row>
    <row r="70" spans="1:9" x14ac:dyDescent="0.2">
      <c r="A70" s="36"/>
      <c r="B70" s="36"/>
      <c r="C70" s="41"/>
      <c r="D70" s="39" t="s">
        <v>61</v>
      </c>
      <c r="E70" s="40">
        <v>-74189</v>
      </c>
      <c r="F70" s="40">
        <v>-74189</v>
      </c>
      <c r="G70" s="40">
        <f>G40-G69</f>
        <v>-16824</v>
      </c>
      <c r="H70" s="40"/>
      <c r="I70" s="40">
        <f>I40-I69</f>
        <v>-93315</v>
      </c>
    </row>
    <row r="71" spans="1:9" ht="12.75" customHeight="1" x14ac:dyDescent="0.2">
      <c r="A71" s="2">
        <v>8115</v>
      </c>
      <c r="B71" s="2"/>
      <c r="C71" s="24"/>
      <c r="D71" s="3" t="s">
        <v>3</v>
      </c>
      <c r="E71" s="45">
        <v>74198</v>
      </c>
      <c r="F71" s="30">
        <v>74198</v>
      </c>
      <c r="G71" s="45">
        <v>16824</v>
      </c>
      <c r="H71" s="53"/>
      <c r="I71" s="53">
        <v>94115</v>
      </c>
    </row>
    <row r="72" spans="1:9" ht="12.75" customHeight="1" x14ac:dyDescent="0.2">
      <c r="A72" s="2">
        <v>8124</v>
      </c>
      <c r="B72" s="2"/>
      <c r="C72" s="24"/>
      <c r="D72" s="3" t="s">
        <v>4</v>
      </c>
      <c r="E72" s="45">
        <v>-6000</v>
      </c>
      <c r="F72" s="30">
        <v>-6000</v>
      </c>
      <c r="G72" s="45">
        <v>-6000</v>
      </c>
      <c r="H72" s="53"/>
      <c r="I72" s="53">
        <v>-6000</v>
      </c>
    </row>
    <row r="73" spans="1:9" ht="12.75" customHeight="1" x14ac:dyDescent="0.2">
      <c r="A73" s="2">
        <v>8117</v>
      </c>
      <c r="B73" s="2"/>
      <c r="C73" s="24"/>
      <c r="D73" s="7" t="s">
        <v>59</v>
      </c>
      <c r="E73" s="45">
        <v>6000</v>
      </c>
      <c r="F73" s="30">
        <v>6000</v>
      </c>
      <c r="G73" s="45">
        <v>6000</v>
      </c>
      <c r="H73" s="53"/>
      <c r="I73" s="53">
        <v>5200</v>
      </c>
    </row>
    <row r="74" spans="1:9" x14ac:dyDescent="0.2">
      <c r="A74" s="36"/>
      <c r="B74" s="36"/>
      <c r="C74" s="36"/>
      <c r="D74" s="39" t="s">
        <v>62</v>
      </c>
      <c r="E74" s="40">
        <v>74189</v>
      </c>
      <c r="F74" s="42">
        <v>74189</v>
      </c>
      <c r="G74" s="40">
        <v>16824</v>
      </c>
      <c r="H74" s="40"/>
      <c r="I74" s="40">
        <f>SUM(I71:I73)</f>
        <v>93315</v>
      </c>
    </row>
    <row r="75" spans="1:9" ht="12.75" customHeight="1" x14ac:dyDescent="0.2">
      <c r="A75" s="4"/>
      <c r="B75" s="4"/>
      <c r="C75" s="4"/>
      <c r="D75" s="6"/>
      <c r="H75" s="54"/>
      <c r="I75" s="54"/>
    </row>
    <row r="76" spans="1:9" ht="12.75" customHeight="1" x14ac:dyDescent="0.2">
      <c r="A76" s="4"/>
      <c r="B76" s="4"/>
      <c r="C76" s="4"/>
      <c r="D76" s="6"/>
    </row>
    <row r="77" spans="1:9" ht="12.75" customHeight="1" x14ac:dyDescent="0.2">
      <c r="A77" s="4"/>
      <c r="B77" s="4"/>
      <c r="C77" s="4"/>
      <c r="D77" s="6"/>
    </row>
    <row r="78" spans="1:9" ht="12.75" customHeight="1" x14ac:dyDescent="0.2">
      <c r="A78" s="4"/>
      <c r="B78" s="4"/>
      <c r="C78" s="4"/>
      <c r="D78" s="6"/>
    </row>
    <row r="79" spans="1:9" ht="12.75" customHeight="1" x14ac:dyDescent="0.2">
      <c r="A79" s="4"/>
      <c r="B79" s="4"/>
      <c r="C79" s="4"/>
      <c r="D79" s="6"/>
    </row>
    <row r="80" spans="1:9" ht="12.75" customHeight="1" x14ac:dyDescent="0.2">
      <c r="A80" s="8"/>
      <c r="B80" s="8"/>
      <c r="C80" s="8"/>
      <c r="D80" s="6"/>
    </row>
    <row r="81" spans="1:4" ht="12.75" customHeight="1" x14ac:dyDescent="0.2">
      <c r="A81" s="4"/>
      <c r="B81" s="4"/>
      <c r="C81" s="4"/>
      <c r="D81" s="6"/>
    </row>
    <row r="82" spans="1:4" ht="12.75" customHeight="1" x14ac:dyDescent="0.2">
      <c r="A82" s="4"/>
      <c r="B82" s="4"/>
      <c r="C82" s="4"/>
      <c r="D82" s="6"/>
    </row>
    <row r="83" spans="1:4" ht="12.75" customHeight="1" x14ac:dyDescent="0.2">
      <c r="A83" s="4"/>
      <c r="B83" s="4"/>
      <c r="C83" s="4"/>
      <c r="D83" s="6"/>
    </row>
    <row r="84" spans="1:4" ht="12.75" customHeight="1" x14ac:dyDescent="0.2">
      <c r="A84" s="4"/>
      <c r="B84" s="4"/>
      <c r="C84" s="4"/>
      <c r="D84" s="6"/>
    </row>
    <row r="85" spans="1:4" ht="12.75" customHeight="1" x14ac:dyDescent="0.2">
      <c r="A85" s="4"/>
      <c r="B85" s="4"/>
      <c r="C85" s="4"/>
      <c r="D85" s="6"/>
    </row>
    <row r="86" spans="1:4" ht="12.75" customHeight="1" x14ac:dyDescent="0.2">
      <c r="A86" s="4"/>
      <c r="B86" s="4"/>
      <c r="C86" s="4"/>
      <c r="D86" s="6"/>
    </row>
    <row r="87" spans="1:4" ht="12.75" customHeight="1" x14ac:dyDescent="0.2">
      <c r="A87" s="4"/>
      <c r="B87" s="4"/>
      <c r="C87" s="4"/>
      <c r="D87" s="6"/>
    </row>
    <row r="88" spans="1:4" ht="12.75" customHeight="1" x14ac:dyDescent="0.2">
      <c r="A88" s="4"/>
      <c r="B88" s="4"/>
      <c r="C88" s="4"/>
      <c r="D88" s="6"/>
    </row>
    <row r="89" spans="1:4" ht="12.75" customHeight="1" x14ac:dyDescent="0.2">
      <c r="A89" s="4"/>
      <c r="B89" s="4"/>
      <c r="C89" s="4"/>
      <c r="D89" s="6"/>
    </row>
    <row r="90" spans="1:4" ht="12.75" customHeight="1" x14ac:dyDescent="0.2">
      <c r="A90" s="4"/>
      <c r="B90" s="4"/>
      <c r="C90" s="4"/>
      <c r="D90" s="6"/>
    </row>
    <row r="91" spans="1:4" ht="12.75" customHeight="1" x14ac:dyDescent="0.2">
      <c r="A91" s="4"/>
      <c r="B91" s="4"/>
      <c r="C91" s="4"/>
      <c r="D91" s="6"/>
    </row>
    <row r="92" spans="1:4" ht="12.75" customHeight="1" x14ac:dyDescent="0.2">
      <c r="A92" s="4"/>
      <c r="B92" s="4"/>
      <c r="C92" s="4"/>
      <c r="D92" s="6"/>
    </row>
    <row r="93" spans="1:4" ht="12.75" customHeight="1" x14ac:dyDescent="0.2">
      <c r="A93" s="4"/>
      <c r="B93" s="4"/>
      <c r="C93" s="4"/>
      <c r="D93" s="6"/>
    </row>
    <row r="94" spans="1:4" ht="12.75" customHeight="1" x14ac:dyDescent="0.2">
      <c r="A94" s="4"/>
      <c r="B94" s="4"/>
      <c r="C94" s="4"/>
      <c r="D94" s="6"/>
    </row>
    <row r="95" spans="1:4" ht="12.75" customHeight="1" x14ac:dyDescent="0.2">
      <c r="A95" s="4"/>
      <c r="B95" s="4"/>
      <c r="C95" s="4"/>
      <c r="D95" s="6"/>
    </row>
    <row r="96" spans="1:4" ht="12.75" customHeight="1" x14ac:dyDescent="0.2">
      <c r="A96" s="4"/>
      <c r="B96" s="4"/>
      <c r="C96" s="4"/>
      <c r="D96" s="6"/>
    </row>
    <row r="97" spans="1:4" ht="12.75" customHeight="1" x14ac:dyDescent="0.2">
      <c r="A97" s="4"/>
      <c r="B97" s="4"/>
      <c r="C97" s="4"/>
      <c r="D97" s="6"/>
    </row>
    <row r="98" spans="1:4" ht="12.75" customHeight="1" x14ac:dyDescent="0.2">
      <c r="A98" s="4"/>
      <c r="B98" s="4"/>
      <c r="C98" s="4"/>
      <c r="D98" s="6"/>
    </row>
    <row r="99" spans="1:4" ht="12.75" customHeight="1" x14ac:dyDescent="0.2">
      <c r="A99" s="4"/>
      <c r="B99" s="4"/>
      <c r="C99" s="4"/>
      <c r="D99" s="6"/>
    </row>
    <row r="100" spans="1:4" ht="12.75" customHeight="1" x14ac:dyDescent="0.2">
      <c r="A100" s="4"/>
      <c r="B100" s="4"/>
      <c r="C100" s="4"/>
      <c r="D100" s="6"/>
    </row>
    <row r="101" spans="1:4" ht="12.75" customHeight="1" x14ac:dyDescent="0.2">
      <c r="A101" s="4"/>
      <c r="B101" s="4"/>
      <c r="C101" s="4"/>
      <c r="D101" s="6"/>
    </row>
    <row r="102" spans="1:4" ht="12.75" customHeight="1" x14ac:dyDescent="0.2">
      <c r="A102" s="4"/>
      <c r="B102" s="4"/>
      <c r="C102" s="4"/>
      <c r="D102" s="6"/>
    </row>
    <row r="103" spans="1:4" ht="12.75" customHeight="1" x14ac:dyDescent="0.2">
      <c r="A103" s="4"/>
      <c r="B103" s="4"/>
      <c r="C103" s="4"/>
      <c r="D103" s="6"/>
    </row>
    <row r="104" spans="1:4" ht="12.75" customHeight="1" x14ac:dyDescent="0.2">
      <c r="A104" s="4"/>
      <c r="B104" s="4"/>
      <c r="C104" s="4"/>
      <c r="D104" s="6"/>
    </row>
    <row r="105" spans="1:4" ht="12.75" customHeight="1" x14ac:dyDescent="0.2">
      <c r="A105" s="4"/>
      <c r="B105" s="4"/>
      <c r="C105" s="4"/>
      <c r="D105" s="6"/>
    </row>
    <row r="106" spans="1:4" ht="12.75" customHeight="1" x14ac:dyDescent="0.2">
      <c r="A106" s="4"/>
      <c r="B106" s="4"/>
      <c r="C106" s="4"/>
      <c r="D106" s="6"/>
    </row>
    <row r="107" spans="1:4" ht="12.75" customHeight="1" x14ac:dyDescent="0.2">
      <c r="A107" s="4"/>
      <c r="B107" s="4"/>
      <c r="C107" s="4"/>
      <c r="D107" s="6"/>
    </row>
    <row r="108" spans="1:4" ht="12.75" customHeight="1" x14ac:dyDescent="0.2">
      <c r="A108" s="4"/>
      <c r="B108" s="4"/>
      <c r="C108" s="4"/>
      <c r="D108" s="6"/>
    </row>
    <row r="109" spans="1:4" ht="12.75" customHeight="1" x14ac:dyDescent="0.2">
      <c r="A109" s="4"/>
      <c r="B109" s="4"/>
      <c r="C109" s="4"/>
      <c r="D109" s="6"/>
    </row>
    <row r="110" spans="1:4" ht="12.75" customHeight="1" x14ac:dyDescent="0.2">
      <c r="A110" s="4"/>
      <c r="B110" s="4"/>
      <c r="C110" s="4"/>
      <c r="D110" s="6"/>
    </row>
    <row r="111" spans="1:4" ht="26.25" customHeight="1" x14ac:dyDescent="0.2">
      <c r="A111" s="56"/>
      <c r="B111" s="56"/>
      <c r="C111" s="56"/>
      <c r="D111" s="56"/>
    </row>
    <row r="112" spans="1:4" ht="27.75" customHeight="1" x14ac:dyDescent="0.2">
      <c r="A112" s="9"/>
      <c r="B112" s="9"/>
      <c r="C112" s="9"/>
      <c r="D112" s="9"/>
    </row>
    <row r="113" spans="1:4" ht="12.75" customHeight="1" x14ac:dyDescent="0.2">
      <c r="A113" s="4"/>
      <c r="B113" s="4"/>
      <c r="C113" s="4"/>
      <c r="D113" s="10"/>
    </row>
    <row r="114" spans="1:4" ht="12.75" customHeight="1" x14ac:dyDescent="0.2">
      <c r="A114" s="4"/>
      <c r="B114" s="4"/>
      <c r="C114" s="4"/>
      <c r="D114" s="11"/>
    </row>
    <row r="115" spans="1:4" ht="12.75" customHeight="1" x14ac:dyDescent="0.2">
      <c r="A115" s="12"/>
      <c r="B115" s="12"/>
      <c r="C115" s="12"/>
      <c r="D115" s="13"/>
    </row>
    <row r="116" spans="1:4" ht="12.75" customHeight="1" x14ac:dyDescent="0.2">
      <c r="A116" s="4"/>
      <c r="B116" s="4"/>
      <c r="C116" s="4"/>
      <c r="D116" s="14"/>
    </row>
    <row r="117" spans="1:4" ht="12.75" customHeight="1" x14ac:dyDescent="0.2">
      <c r="A117" s="4"/>
      <c r="B117" s="4"/>
      <c r="C117" s="4"/>
      <c r="D117" s="14"/>
    </row>
    <row r="118" spans="1:4" ht="12.75" customHeight="1" x14ac:dyDescent="0.2">
      <c r="A118" s="12"/>
      <c r="B118" s="12"/>
      <c r="C118" s="12"/>
      <c r="D118" s="15"/>
    </row>
    <row r="119" spans="1:4" ht="12.75" customHeight="1" x14ac:dyDescent="0.2">
      <c r="A119" s="4"/>
      <c r="B119" s="4"/>
      <c r="C119" s="4"/>
      <c r="D119" s="10"/>
    </row>
    <row r="120" spans="1:4" ht="12.75" customHeight="1" x14ac:dyDescent="0.2">
      <c r="A120" s="12"/>
      <c r="B120" s="12"/>
      <c r="C120" s="12"/>
      <c r="D120" s="15"/>
    </row>
    <row r="121" spans="1:4" ht="12.75" customHeight="1" x14ac:dyDescent="0.2">
      <c r="A121" s="12"/>
      <c r="B121" s="12"/>
      <c r="C121" s="12"/>
      <c r="D121" s="13"/>
    </row>
    <row r="122" spans="1:4" ht="12.75" customHeight="1" x14ac:dyDescent="0.2">
      <c r="A122" s="12"/>
      <c r="B122" s="12"/>
      <c r="C122" s="12"/>
      <c r="D122" s="13"/>
    </row>
    <row r="123" spans="1:4" ht="12.75" customHeight="1" x14ac:dyDescent="0.2">
      <c r="A123" s="12"/>
      <c r="B123" s="12"/>
      <c r="C123" s="12"/>
      <c r="D123" s="13"/>
    </row>
    <row r="124" spans="1:4" ht="12.75" customHeight="1" x14ac:dyDescent="0.2">
      <c r="A124" s="12"/>
      <c r="B124" s="12"/>
      <c r="C124" s="12"/>
      <c r="D124" s="13"/>
    </row>
    <row r="125" spans="1:4" ht="12.75" customHeight="1" x14ac:dyDescent="0.2">
      <c r="A125" s="12"/>
      <c r="B125" s="12"/>
      <c r="C125" s="12"/>
      <c r="D125" s="13"/>
    </row>
    <row r="126" spans="1:4" ht="12.75" customHeight="1" x14ac:dyDescent="0.2">
      <c r="A126" s="12"/>
      <c r="B126" s="12"/>
      <c r="C126" s="12"/>
      <c r="D126" s="13"/>
    </row>
    <row r="127" spans="1:4" ht="12.75" customHeight="1" x14ac:dyDescent="0.2">
      <c r="A127" s="12"/>
      <c r="B127" s="12"/>
      <c r="C127" s="12"/>
      <c r="D127" s="13"/>
    </row>
    <row r="128" spans="1:4" ht="12.75" customHeight="1" x14ac:dyDescent="0.2">
      <c r="A128" s="12"/>
      <c r="B128" s="12"/>
      <c r="C128" s="12"/>
      <c r="D128" s="13"/>
    </row>
    <row r="129" spans="1:4" ht="12.75" customHeight="1" x14ac:dyDescent="0.2">
      <c r="A129" s="12"/>
      <c r="B129" s="12"/>
      <c r="C129" s="12"/>
      <c r="D129" s="13"/>
    </row>
    <row r="130" spans="1:4" ht="12.75" customHeight="1" x14ac:dyDescent="0.2">
      <c r="A130" s="4"/>
      <c r="B130" s="4"/>
      <c r="C130" s="4"/>
      <c r="D130" s="14"/>
    </row>
    <row r="131" spans="1:4" ht="12.75" customHeight="1" x14ac:dyDescent="0.2">
      <c r="A131" s="12"/>
      <c r="B131" s="12"/>
      <c r="C131" s="12"/>
      <c r="D131" s="13"/>
    </row>
    <row r="132" spans="1:4" ht="12.75" customHeight="1" x14ac:dyDescent="0.2">
      <c r="A132" s="4"/>
      <c r="B132" s="4"/>
      <c r="C132" s="4"/>
      <c r="D132" s="14"/>
    </row>
    <row r="133" spans="1:4" ht="12.75" customHeight="1" x14ac:dyDescent="0.2">
      <c r="A133" s="4"/>
      <c r="B133" s="4"/>
      <c r="C133" s="4"/>
      <c r="D133" s="14"/>
    </row>
    <row r="134" spans="1:4" ht="12.75" customHeight="1" x14ac:dyDescent="0.2">
      <c r="A134" s="4"/>
      <c r="B134" s="4"/>
      <c r="C134" s="4"/>
      <c r="D134" s="14"/>
    </row>
    <row r="135" spans="1:4" ht="12.75" customHeight="1" x14ac:dyDescent="0.2">
      <c r="A135" s="4"/>
      <c r="B135" s="4"/>
      <c r="C135" s="4"/>
      <c r="D135" s="14"/>
    </row>
    <row r="136" spans="1:4" ht="12.75" customHeight="1" x14ac:dyDescent="0.2">
      <c r="A136" s="4"/>
      <c r="B136" s="4"/>
      <c r="C136" s="4"/>
      <c r="D136" s="14"/>
    </row>
    <row r="137" spans="1:4" ht="12.75" customHeight="1" x14ac:dyDescent="0.2">
      <c r="A137" s="12"/>
      <c r="B137" s="12"/>
      <c r="C137" s="12"/>
      <c r="D137" s="13"/>
    </row>
    <row r="138" spans="1:4" ht="12.75" customHeight="1" x14ac:dyDescent="0.2">
      <c r="A138" s="12"/>
      <c r="B138" s="12"/>
      <c r="C138" s="12"/>
      <c r="D138" s="13"/>
    </row>
    <row r="139" spans="1:4" ht="12.75" customHeight="1" x14ac:dyDescent="0.2">
      <c r="A139" s="12"/>
      <c r="B139" s="12"/>
      <c r="C139" s="12"/>
      <c r="D139" s="13"/>
    </row>
    <row r="140" spans="1:4" ht="12.75" customHeight="1" x14ac:dyDescent="0.2">
      <c r="A140" s="12"/>
      <c r="B140" s="12"/>
      <c r="C140" s="12"/>
      <c r="D140" s="13"/>
    </row>
    <row r="141" spans="1:4" ht="12.75" customHeight="1" x14ac:dyDescent="0.2">
      <c r="A141" s="12"/>
      <c r="B141" s="12"/>
      <c r="C141" s="12"/>
      <c r="D141" s="13"/>
    </row>
    <row r="142" spans="1:4" ht="12.75" customHeight="1" x14ac:dyDescent="0.2">
      <c r="A142" s="12"/>
      <c r="B142" s="12"/>
      <c r="C142" s="12"/>
      <c r="D142" s="13"/>
    </row>
    <row r="143" spans="1:4" ht="12.75" customHeight="1" x14ac:dyDescent="0.2">
      <c r="A143" s="12"/>
      <c r="B143" s="12"/>
      <c r="C143" s="12"/>
      <c r="D143" s="13"/>
    </row>
    <row r="144" spans="1:4" ht="12.75" customHeight="1" x14ac:dyDescent="0.2">
      <c r="A144" s="12"/>
      <c r="B144" s="12"/>
      <c r="C144" s="12"/>
      <c r="D144" s="13"/>
    </row>
    <row r="145" spans="1:4" ht="12.75" customHeight="1" x14ac:dyDescent="0.2">
      <c r="A145" s="12"/>
      <c r="B145" s="12"/>
      <c r="C145" s="12"/>
      <c r="D145" s="13"/>
    </row>
    <row r="146" spans="1:4" ht="12.75" customHeight="1" x14ac:dyDescent="0.2">
      <c r="A146" s="4"/>
      <c r="B146" s="4"/>
      <c r="C146" s="4"/>
      <c r="D146" s="14"/>
    </row>
    <row r="147" spans="1:4" ht="12.75" customHeight="1" x14ac:dyDescent="0.2">
      <c r="A147" s="4"/>
      <c r="B147" s="4"/>
      <c r="C147" s="4"/>
      <c r="D147" s="14"/>
    </row>
    <row r="148" spans="1:4" ht="12.75" customHeight="1" x14ac:dyDescent="0.2">
      <c r="A148" s="4"/>
      <c r="B148" s="4"/>
      <c r="C148" s="4"/>
      <c r="D148" s="14"/>
    </row>
    <row r="149" spans="1:4" ht="12.75" customHeight="1" x14ac:dyDescent="0.2">
      <c r="A149" s="12"/>
      <c r="B149" s="12"/>
      <c r="C149" s="12"/>
      <c r="D149" s="13"/>
    </row>
    <row r="150" spans="1:4" ht="12.75" customHeight="1" x14ac:dyDescent="0.2">
      <c r="A150" s="12"/>
      <c r="B150" s="12"/>
      <c r="C150" s="12"/>
      <c r="D150" s="13"/>
    </row>
    <row r="151" spans="1:4" ht="12.75" customHeight="1" x14ac:dyDescent="0.2">
      <c r="A151" s="12"/>
      <c r="B151" s="12"/>
      <c r="C151" s="12"/>
      <c r="D151" s="13"/>
    </row>
    <row r="152" spans="1:4" ht="12.75" customHeight="1" x14ac:dyDescent="0.2">
      <c r="A152" s="4"/>
      <c r="B152" s="4"/>
      <c r="C152" s="4"/>
      <c r="D152" s="14"/>
    </row>
    <row r="153" spans="1:4" ht="12.75" customHeight="1" x14ac:dyDescent="0.2">
      <c r="A153" s="4"/>
      <c r="B153" s="4"/>
      <c r="C153" s="4"/>
      <c r="D153" s="14"/>
    </row>
    <row r="154" spans="1:4" ht="12.75" customHeight="1" x14ac:dyDescent="0.2">
      <c r="A154" s="4"/>
      <c r="B154" s="4"/>
      <c r="C154" s="4"/>
      <c r="D154" s="14"/>
    </row>
    <row r="155" spans="1:4" ht="25.5" customHeight="1" x14ac:dyDescent="0.2">
      <c r="A155" s="16"/>
      <c r="B155" s="16"/>
      <c r="C155" s="16"/>
      <c r="D155" s="17"/>
    </row>
    <row r="156" spans="1:4" ht="12.75" customHeight="1" x14ac:dyDescent="0.2">
      <c r="A156" s="4"/>
      <c r="B156" s="4"/>
      <c r="C156" s="4"/>
      <c r="D156" s="5"/>
    </row>
    <row r="157" spans="1:4" x14ac:dyDescent="0.2">
      <c r="A157" s="4"/>
      <c r="B157" s="4"/>
      <c r="C157" s="4"/>
      <c r="D157" s="5"/>
    </row>
    <row r="158" spans="1:4" x14ac:dyDescent="0.2">
      <c r="A158" s="4"/>
      <c r="B158" s="4"/>
      <c r="C158" s="4"/>
      <c r="D158" s="5"/>
    </row>
    <row r="159" spans="1:4" x14ac:dyDescent="0.2">
      <c r="A159" s="4"/>
      <c r="B159" s="4"/>
      <c r="C159" s="4"/>
      <c r="D159" s="5"/>
    </row>
    <row r="160" spans="1:4" x14ac:dyDescent="0.2">
      <c r="A160" s="4"/>
      <c r="B160" s="4"/>
      <c r="C160" s="4"/>
      <c r="D160" s="5"/>
    </row>
    <row r="161" spans="1:4" ht="24.75" customHeight="1" x14ac:dyDescent="0.2">
      <c r="A161" s="16"/>
      <c r="B161" s="16"/>
      <c r="C161" s="16"/>
      <c r="D161" s="1"/>
    </row>
    <row r="162" spans="1:4" x14ac:dyDescent="0.2">
      <c r="A162" s="1"/>
      <c r="B162" s="1"/>
      <c r="C162" s="1"/>
      <c r="D162" s="1"/>
    </row>
    <row r="163" spans="1:4" x14ac:dyDescent="0.2">
      <c r="A163" s="1"/>
      <c r="B163" s="1"/>
      <c r="C163" s="1"/>
      <c r="D163" s="18"/>
    </row>
    <row r="164" spans="1:4" x14ac:dyDescent="0.2">
      <c r="A164" s="1"/>
      <c r="B164" s="1"/>
      <c r="C164" s="1"/>
      <c r="D164" s="19"/>
    </row>
    <row r="165" spans="1:4" x14ac:dyDescent="0.2">
      <c r="A165" s="1"/>
      <c r="B165" s="1"/>
      <c r="C165" s="1"/>
      <c r="D165" s="19"/>
    </row>
    <row r="166" spans="1:4" x14ac:dyDescent="0.2">
      <c r="A166" s="1"/>
      <c r="B166" s="1"/>
      <c r="C166" s="1"/>
      <c r="D166" s="19"/>
    </row>
    <row r="167" spans="1:4" x14ac:dyDescent="0.2">
      <c r="A167" s="1"/>
      <c r="B167" s="1"/>
      <c r="C167" s="1"/>
      <c r="D167" s="19"/>
    </row>
    <row r="168" spans="1:4" x14ac:dyDescent="0.2">
      <c r="A168" s="1"/>
      <c r="B168" s="1"/>
      <c r="C168" s="1"/>
      <c r="D168" s="1"/>
    </row>
    <row r="169" spans="1:4" x14ac:dyDescent="0.2">
      <c r="A169" s="1"/>
      <c r="B169" s="1"/>
      <c r="C169" s="1"/>
      <c r="D169" s="1"/>
    </row>
    <row r="170" spans="1:4" x14ac:dyDescent="0.2">
      <c r="A170" s="1"/>
      <c r="B170" s="1"/>
      <c r="C170" s="1"/>
      <c r="D170" s="1"/>
    </row>
    <row r="171" spans="1:4" x14ac:dyDescent="0.2">
      <c r="A171" s="1"/>
      <c r="B171" s="1"/>
      <c r="C171" s="1"/>
      <c r="D171" s="1"/>
    </row>
    <row r="172" spans="1:4" x14ac:dyDescent="0.2">
      <c r="A172" s="1"/>
      <c r="B172" s="1"/>
      <c r="C172" s="1"/>
      <c r="D172" s="1"/>
    </row>
    <row r="173" spans="1:4" x14ac:dyDescent="0.2">
      <c r="A173" s="1"/>
      <c r="B173" s="1"/>
      <c r="C173" s="1"/>
      <c r="D173" s="1"/>
    </row>
    <row r="174" spans="1:4" x14ac:dyDescent="0.2">
      <c r="A174" s="1"/>
      <c r="B174" s="1"/>
      <c r="C174" s="1"/>
      <c r="D174" s="1"/>
    </row>
  </sheetData>
  <sheetProtection selectLockedCells="1" selectUnlockedCells="1"/>
  <mergeCells count="5">
    <mergeCell ref="A111:D111"/>
    <mergeCell ref="A1:B1"/>
    <mergeCell ref="A2:I2"/>
    <mergeCell ref="A3:I3"/>
    <mergeCell ref="A4:I4"/>
  </mergeCells>
  <phoneticPr fontId="26" type="noConversion"/>
  <pageMargins left="0.78749999999999998" right="0.78749999999999998" top="0.98402777777777772" bottom="0.98402777777777772" header="0.51180555555555551" footer="0.51180555555555551"/>
  <pageSetup paperSize="8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FabigovJ</dc:creator>
  <cp:lastModifiedBy>Jana Fabigová</cp:lastModifiedBy>
  <cp:lastPrinted>2023-02-02T13:35:48Z</cp:lastPrinted>
  <dcterms:created xsi:type="dcterms:W3CDTF">2015-11-22T08:52:35Z</dcterms:created>
  <dcterms:modified xsi:type="dcterms:W3CDTF">2023-03-03T12:43:29Z</dcterms:modified>
</cp:coreProperties>
</file>